
<file path=[Content_Types].xml><?xml version="1.0" encoding="utf-8"?>
<Types xmlns="http://schemas.openxmlformats.org/package/2006/content-types">
  <Default Extension="bin" ContentType="application/vnd.openxmlformats-officedocument.spreadsheetml.printerSettings"/>
  <Override PartName="/xl/charts/chart6.xml" ContentType="application/vnd.openxmlformats-officedocument.drawingml.chart+xml"/>
  <Override PartName="/xl/charts/chart7.xml" ContentType="application/vnd.openxmlformats-officedocument.drawingml.char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charts/chart4.xml" ContentType="application/vnd.openxmlformats-officedocument.drawingml.chart+xml"/>
  <Override PartName="/xl/charts/chart5.xml" ContentType="application/vnd.openxmlformats-officedocument.drawingml.char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charts/chart2.xml" ContentType="application/vnd.openxmlformats-officedocument.drawingml.chart+xml"/>
  <Override PartName="/xl/charts/chart3.xml" ContentType="application/vnd.openxmlformats-officedocument.drawingml.char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xl/charts/chart1.xml" ContentType="application/vnd.openxmlformats-officedocument.drawingml.chart+xml"/>
  <Override PartName="/xl/drawings/drawing2.xml" ContentType="application/vnd.openxmlformats-officedocument.drawing+xml"/>
  <Override PartName="/xl/drawings/drawing3.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xl/charts/chart8.xml" ContentType="application/vnd.openxmlformats-officedocument.drawingml.chart+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120" yWindow="180" windowWidth="15480" windowHeight="11580" firstSheet="2" activeTab="9"/>
  </bookViews>
  <sheets>
    <sheet name="POSTER" sheetId="41" r:id="rId1"/>
    <sheet name="LAPORAN TRIWULAN I" sheetId="38" r:id="rId2"/>
    <sheet name="Grafik2" sheetId="37" r:id="rId3"/>
    <sheet name="Grafik1" sheetId="36" r:id="rId4"/>
    <sheet name="Rekap H.P" sheetId="34" r:id="rId5"/>
    <sheet name="Rekap S.Penyakit" sheetId="33" r:id="rId6"/>
    <sheet name="Rekap S.Hama" sheetId="35" r:id="rId7"/>
    <sheet name="PERKAB.P" sheetId="32" r:id="rId8"/>
    <sheet name="PERKAB.H" sheetId="31" r:id="rId9"/>
    <sheet name="PERKAB.HP" sheetId="27" r:id="rId10"/>
  </sheets>
  <definedNames>
    <definedName name="_xlnm.Print_Area" localSheetId="6">'Rekap S.Hama'!$A$129:$K$153</definedName>
    <definedName name="_xlnm.Print_Titles" localSheetId="1">'LAPORAN TRIWULAN I'!$6:$8</definedName>
    <definedName name="_xlnm.Print_Titles" localSheetId="0">POSTER!$6:$8</definedName>
    <definedName name="_xlnm.Print_Titles" localSheetId="4">'Rekap H.P'!$6:$8</definedName>
    <definedName name="_xlnm.Print_Titles" localSheetId="6">'Rekap S.Hama'!$7:$9</definedName>
    <definedName name="_xlnm.Print_Titles" localSheetId="5">'Rekap S.Penyakit'!$6:$8</definedName>
  </definedNames>
  <calcPr calcId="125725"/>
</workbook>
</file>

<file path=xl/calcChain.xml><?xml version="1.0" encoding="utf-8"?>
<calcChain xmlns="http://schemas.openxmlformats.org/spreadsheetml/2006/main">
  <c r="N158" i="41"/>
  <c r="I158"/>
  <c r="N157"/>
  <c r="I157"/>
  <c r="N156"/>
  <c r="I156"/>
  <c r="N155"/>
  <c r="I155"/>
  <c r="N154"/>
  <c r="I154"/>
  <c r="N153"/>
  <c r="I153"/>
  <c r="I152"/>
  <c r="I151"/>
  <c r="I150"/>
  <c r="I149"/>
  <c r="I148"/>
  <c r="I147"/>
  <c r="I146"/>
  <c r="N145"/>
  <c r="I145"/>
  <c r="N144"/>
  <c r="I144"/>
  <c r="N143"/>
  <c r="I143"/>
  <c r="N142"/>
  <c r="I142"/>
  <c r="N141"/>
  <c r="I141"/>
  <c r="N140"/>
  <c r="I140"/>
  <c r="N139"/>
  <c r="I139"/>
  <c r="N138"/>
  <c r="I138"/>
  <c r="N137"/>
  <c r="I137"/>
  <c r="N136"/>
  <c r="I136"/>
  <c r="N135"/>
  <c r="I135"/>
  <c r="N134"/>
  <c r="I134"/>
  <c r="N133"/>
  <c r="I133"/>
  <c r="N132"/>
  <c r="I132"/>
  <c r="N131"/>
  <c r="I131"/>
  <c r="N130"/>
  <c r="I130"/>
  <c r="I129"/>
  <c r="I128"/>
  <c r="I127"/>
  <c r="I126"/>
  <c r="I125"/>
  <c r="I124"/>
  <c r="I123"/>
  <c r="I122"/>
  <c r="I121"/>
  <c r="N119"/>
  <c r="I119"/>
  <c r="N118"/>
  <c r="N117"/>
  <c r="I117"/>
  <c r="N116"/>
  <c r="N115"/>
  <c r="N113"/>
  <c r="I113"/>
  <c r="N112"/>
  <c r="I112"/>
  <c r="I111"/>
  <c r="I110"/>
  <c r="N108"/>
  <c r="I108"/>
  <c r="N105"/>
  <c r="I105"/>
  <c r="N101"/>
  <c r="I101"/>
  <c r="N99"/>
  <c r="I99"/>
  <c r="N96"/>
  <c r="I96"/>
  <c r="N90"/>
  <c r="I90"/>
  <c r="N88"/>
  <c r="I88"/>
  <c r="N87"/>
  <c r="I87"/>
  <c r="N86"/>
  <c r="N85"/>
  <c r="N84"/>
  <c r="N83"/>
  <c r="I81"/>
  <c r="I80"/>
  <c r="I79"/>
  <c r="I78"/>
  <c r="I77"/>
  <c r="N74"/>
  <c r="I74"/>
  <c r="N73"/>
  <c r="I73"/>
  <c r="N69"/>
  <c r="I69"/>
  <c r="N68"/>
  <c r="I68"/>
  <c r="N67"/>
  <c r="I67"/>
  <c r="N66"/>
  <c r="I66"/>
  <c r="N65"/>
  <c r="I65"/>
  <c r="N64"/>
  <c r="I64"/>
  <c r="N62"/>
  <c r="I62"/>
  <c r="N61"/>
  <c r="I61"/>
  <c r="N60"/>
  <c r="I60"/>
  <c r="N59"/>
  <c r="I59"/>
  <c r="N58"/>
  <c r="I58"/>
  <c r="N57"/>
  <c r="I57"/>
  <c r="N56"/>
  <c r="I56"/>
  <c r="N55"/>
  <c r="I55"/>
  <c r="N54"/>
  <c r="I54"/>
  <c r="N53"/>
  <c r="I53"/>
  <c r="N52"/>
  <c r="I52"/>
  <c r="N51"/>
  <c r="I51"/>
  <c r="N50"/>
  <c r="I50"/>
  <c r="N49"/>
  <c r="I49"/>
  <c r="N48"/>
  <c r="I48"/>
  <c r="N47"/>
  <c r="I47"/>
  <c r="N45"/>
  <c r="I45"/>
  <c r="N44"/>
  <c r="I44"/>
  <c r="N42"/>
  <c r="I42"/>
  <c r="N41"/>
  <c r="I41"/>
  <c r="N40"/>
  <c r="I40"/>
  <c r="N39"/>
  <c r="I39"/>
  <c r="N38"/>
  <c r="I38"/>
  <c r="N37"/>
  <c r="I37"/>
  <c r="N36"/>
  <c r="I36"/>
  <c r="N35"/>
  <c r="I35"/>
  <c r="N33"/>
  <c r="I33"/>
  <c r="N32"/>
  <c r="I32"/>
  <c r="N31"/>
  <c r="I31"/>
  <c r="N30"/>
  <c r="I30"/>
  <c r="N29"/>
  <c r="I29"/>
  <c r="N28"/>
  <c r="I28"/>
  <c r="N27"/>
  <c r="I27"/>
  <c r="N26"/>
  <c r="I26"/>
  <c r="N25"/>
  <c r="I25"/>
  <c r="N24"/>
  <c r="I24"/>
  <c r="N23"/>
  <c r="I23"/>
  <c r="N22"/>
  <c r="I22"/>
  <c r="N21"/>
  <c r="I21"/>
  <c r="N19"/>
  <c r="I19"/>
  <c r="N17"/>
  <c r="I17"/>
  <c r="N16"/>
  <c r="I16"/>
  <c r="N15"/>
  <c r="I15"/>
  <c r="D15"/>
  <c r="N14"/>
  <c r="I14"/>
  <c r="N13"/>
  <c r="I13"/>
  <c r="D13"/>
  <c r="N12"/>
  <c r="I12"/>
  <c r="N11"/>
  <c r="I11"/>
  <c r="N10"/>
  <c r="I10"/>
  <c r="Q112" i="33"/>
  <c r="D152" i="36" s="1"/>
  <c r="Q109" i="33"/>
  <c r="Q108"/>
  <c r="Q107"/>
  <c r="Q106"/>
  <c r="Q105"/>
  <c r="P112"/>
  <c r="C152" i="36" s="1"/>
  <c r="C99"/>
  <c r="C98"/>
  <c r="C97"/>
  <c r="C87"/>
  <c r="C86"/>
  <c r="N151" i="35"/>
  <c r="D101" i="36" s="1"/>
  <c r="N150" i="35"/>
  <c r="N149"/>
  <c r="N148"/>
  <c r="N147"/>
  <c r="N146"/>
  <c r="D96" i="36" s="1"/>
  <c r="M149" i="35"/>
  <c r="M148"/>
  <c r="M147"/>
  <c r="M137"/>
  <c r="M136"/>
  <c r="F26" i="37"/>
  <c r="E25"/>
  <c r="E24"/>
  <c r="F22"/>
  <c r="D18"/>
  <c r="F14"/>
  <c r="F13"/>
  <c r="E9"/>
  <c r="J151" i="35"/>
  <c r="K135"/>
  <c r="N135" s="1"/>
  <c r="D85" i="36" s="1"/>
  <c r="K144" i="35"/>
  <c r="H142"/>
  <c r="N142" s="1"/>
  <c r="D92" i="36" s="1"/>
  <c r="H144" i="35"/>
  <c r="D151"/>
  <c r="G28" i="37" s="1"/>
  <c r="P106"/>
  <c r="P107" s="1"/>
  <c r="P108" s="1"/>
  <c r="P109" s="1"/>
  <c r="P110" s="1"/>
  <c r="P111" s="1"/>
  <c r="P112" s="1"/>
  <c r="P113" s="1"/>
  <c r="P114" s="1"/>
  <c r="D109"/>
  <c r="R109" s="1"/>
  <c r="B112" i="33"/>
  <c r="I80"/>
  <c r="I101" i="35"/>
  <c r="I100"/>
  <c r="A141" s="1"/>
  <c r="I99"/>
  <c r="I98"/>
  <c r="I97"/>
  <c r="P103" i="37"/>
  <c r="P104" s="1"/>
  <c r="P105" s="1"/>
  <c r="L103" i="33"/>
  <c r="Q103" s="1"/>
  <c r="D107"/>
  <c r="P107" s="1"/>
  <c r="C147" i="36" s="1"/>
  <c r="F111" i="33"/>
  <c r="P111" s="1"/>
  <c r="C151" i="36" s="1"/>
  <c r="M182" i="34"/>
  <c r="L182"/>
  <c r="K182"/>
  <c r="J182"/>
  <c r="H182"/>
  <c r="G182"/>
  <c r="M181"/>
  <c r="L181"/>
  <c r="K181"/>
  <c r="J181"/>
  <c r="H181"/>
  <c r="G181"/>
  <c r="M180"/>
  <c r="L180"/>
  <c r="K180"/>
  <c r="J180"/>
  <c r="H180"/>
  <c r="G180"/>
  <c r="M179"/>
  <c r="L179"/>
  <c r="K179"/>
  <c r="J179"/>
  <c r="H179"/>
  <c r="G179"/>
  <c r="M178"/>
  <c r="L178"/>
  <c r="K178"/>
  <c r="J178"/>
  <c r="H178"/>
  <c r="G178"/>
  <c r="N158"/>
  <c r="I158"/>
  <c r="N157"/>
  <c r="I157"/>
  <c r="N156"/>
  <c r="I156"/>
  <c r="N155"/>
  <c r="I155"/>
  <c r="N154"/>
  <c r="I154"/>
  <c r="N153"/>
  <c r="I153"/>
  <c r="I152"/>
  <c r="I151"/>
  <c r="I150"/>
  <c r="I149"/>
  <c r="I148"/>
  <c r="I147"/>
  <c r="I146"/>
  <c r="N145"/>
  <c r="I145"/>
  <c r="N144"/>
  <c r="I144"/>
  <c r="N143"/>
  <c r="I143"/>
  <c r="N142"/>
  <c r="I142"/>
  <c r="N141"/>
  <c r="I141"/>
  <c r="N140"/>
  <c r="I140"/>
  <c r="N139"/>
  <c r="I139"/>
  <c r="N138"/>
  <c r="I138"/>
  <c r="N137"/>
  <c r="I137"/>
  <c r="N136"/>
  <c r="I136"/>
  <c r="N135"/>
  <c r="I135"/>
  <c r="N134"/>
  <c r="I134"/>
  <c r="N133"/>
  <c r="I133"/>
  <c r="N132"/>
  <c r="I132"/>
  <c r="N131"/>
  <c r="I131"/>
  <c r="N130"/>
  <c r="I130"/>
  <c r="I129"/>
  <c r="I128"/>
  <c r="I127"/>
  <c r="I126"/>
  <c r="I125"/>
  <c r="I124"/>
  <c r="I123"/>
  <c r="I122"/>
  <c r="I121"/>
  <c r="N117" i="35"/>
  <c r="J144" s="1"/>
  <c r="N144" s="1"/>
  <c r="D94" i="36" s="1"/>
  <c r="I117" i="35"/>
  <c r="N116"/>
  <c r="I116"/>
  <c r="N115"/>
  <c r="I115"/>
  <c r="D141" s="1"/>
  <c r="I114"/>
  <c r="C133" s="1"/>
  <c r="I113"/>
  <c r="I112"/>
  <c r="C134" s="1"/>
  <c r="I111"/>
  <c r="I110"/>
  <c r="C144" s="1"/>
  <c r="H21" i="37" s="1"/>
  <c r="N109" i="35"/>
  <c r="I109"/>
  <c r="N108"/>
  <c r="I108"/>
  <c r="N107"/>
  <c r="I107"/>
  <c r="E144" s="1"/>
  <c r="F21" i="37" s="1"/>
  <c r="N106" i="35"/>
  <c r="I106"/>
  <c r="N105"/>
  <c r="I105"/>
  <c r="N104"/>
  <c r="I104"/>
  <c r="N103"/>
  <c r="H139" s="1"/>
  <c r="N139" s="1"/>
  <c r="D89" i="36" s="1"/>
  <c r="I103" i="35"/>
  <c r="N102"/>
  <c r="I102"/>
  <c r="N87" i="33"/>
  <c r="I87"/>
  <c r="N86"/>
  <c r="M102" s="1"/>
  <c r="Q102" s="1"/>
  <c r="I86"/>
  <c r="I85"/>
  <c r="N84"/>
  <c r="M111" s="1"/>
  <c r="Q111" s="1"/>
  <c r="D151" i="36" s="1"/>
  <c r="I84" i="33"/>
  <c r="N83"/>
  <c r="I83"/>
  <c r="N82"/>
  <c r="I82"/>
  <c r="N81"/>
  <c r="J110" s="1"/>
  <c r="Q110" s="1"/>
  <c r="I81"/>
  <c r="C110" s="1"/>
  <c r="P110" s="1"/>
  <c r="C150" i="36" s="1"/>
  <c r="I79" i="33"/>
  <c r="I78"/>
  <c r="M409" i="32"/>
  <c r="H409"/>
  <c r="M410"/>
  <c r="H410"/>
  <c r="H405"/>
  <c r="H407" s="1"/>
  <c r="M401"/>
  <c r="H401"/>
  <c r="M400"/>
  <c r="H400"/>
  <c r="M399"/>
  <c r="M403" s="1"/>
  <c r="H399"/>
  <c r="H403" s="1"/>
  <c r="M395"/>
  <c r="M397" s="1"/>
  <c r="H395"/>
  <c r="H397" s="1"/>
  <c r="H392"/>
  <c r="H391"/>
  <c r="H393" s="1"/>
  <c r="M461" i="31"/>
  <c r="H461"/>
  <c r="M460"/>
  <c r="H460"/>
  <c r="M459"/>
  <c r="H459"/>
  <c r="M458"/>
  <c r="M462" s="1"/>
  <c r="H458"/>
  <c r="H462" s="1"/>
  <c r="H455"/>
  <c r="H454"/>
  <c r="H453"/>
  <c r="H452"/>
  <c r="H451"/>
  <c r="M448"/>
  <c r="H448"/>
  <c r="M447"/>
  <c r="H447"/>
  <c r="M446"/>
  <c r="M449" s="1"/>
  <c r="H446"/>
  <c r="H449" s="1"/>
  <c r="M443"/>
  <c r="H443"/>
  <c r="M442"/>
  <c r="H442"/>
  <c r="M441"/>
  <c r="H441"/>
  <c r="M440"/>
  <c r="H440"/>
  <c r="M439"/>
  <c r="H439"/>
  <c r="H444" s="1"/>
  <c r="H436"/>
  <c r="H435"/>
  <c r="H434"/>
  <c r="H433"/>
  <c r="H432"/>
  <c r="H437" s="1"/>
  <c r="L462"/>
  <c r="K462"/>
  <c r="J462"/>
  <c r="I462"/>
  <c r="G462"/>
  <c r="F462"/>
  <c r="C462"/>
  <c r="M456"/>
  <c r="L456"/>
  <c r="H456"/>
  <c r="G456"/>
  <c r="F456"/>
  <c r="L449"/>
  <c r="G449"/>
  <c r="F449"/>
  <c r="L444"/>
  <c r="G444"/>
  <c r="F444"/>
  <c r="O437"/>
  <c r="M437"/>
  <c r="L437"/>
  <c r="G437"/>
  <c r="F437"/>
  <c r="M412" i="32"/>
  <c r="L412"/>
  <c r="K412"/>
  <c r="J412"/>
  <c r="I412"/>
  <c r="H412"/>
  <c r="G412"/>
  <c r="F412"/>
  <c r="C412"/>
  <c r="M407"/>
  <c r="L407"/>
  <c r="G407"/>
  <c r="F407"/>
  <c r="L403"/>
  <c r="G403"/>
  <c r="F403"/>
  <c r="L397"/>
  <c r="G397"/>
  <c r="F397"/>
  <c r="O393"/>
  <c r="M393"/>
  <c r="L393"/>
  <c r="G393"/>
  <c r="F393"/>
  <c r="N49" i="34"/>
  <c r="I49"/>
  <c r="N29" i="33"/>
  <c r="I29"/>
  <c r="M192" i="32"/>
  <c r="H192"/>
  <c r="N93" i="35"/>
  <c r="I93"/>
  <c r="M290" i="31"/>
  <c r="H290"/>
  <c r="M139"/>
  <c r="H139"/>
  <c r="M138"/>
  <c r="H138"/>
  <c r="M137"/>
  <c r="H137"/>
  <c r="N119" i="34"/>
  <c r="I119"/>
  <c r="N117"/>
  <c r="I117"/>
  <c r="N113"/>
  <c r="I113"/>
  <c r="N112"/>
  <c r="I112"/>
  <c r="N88" i="35"/>
  <c r="N108" i="34"/>
  <c r="I108"/>
  <c r="N105"/>
  <c r="I105"/>
  <c r="N101"/>
  <c r="I101"/>
  <c r="N99"/>
  <c r="I99"/>
  <c r="N96"/>
  <c r="I96"/>
  <c r="N90"/>
  <c r="I90"/>
  <c r="N88"/>
  <c r="I88"/>
  <c r="N87"/>
  <c r="I87"/>
  <c r="I78"/>
  <c r="I79"/>
  <c r="N74"/>
  <c r="I74"/>
  <c r="N73"/>
  <c r="I73"/>
  <c r="N69"/>
  <c r="I69"/>
  <c r="N68"/>
  <c r="I68"/>
  <c r="N67"/>
  <c r="I67"/>
  <c r="N66"/>
  <c r="I66"/>
  <c r="N65"/>
  <c r="I65"/>
  <c r="N64"/>
  <c r="I64"/>
  <c r="N62"/>
  <c r="I62"/>
  <c r="N61"/>
  <c r="I61"/>
  <c r="N60"/>
  <c r="I60"/>
  <c r="N59"/>
  <c r="I59"/>
  <c r="N58"/>
  <c r="I58"/>
  <c r="N57"/>
  <c r="I57"/>
  <c r="N56"/>
  <c r="I56"/>
  <c r="N55"/>
  <c r="I55"/>
  <c r="N54"/>
  <c r="I54"/>
  <c r="N53"/>
  <c r="I53"/>
  <c r="N52"/>
  <c r="I52"/>
  <c r="N51"/>
  <c r="I51"/>
  <c r="N50"/>
  <c r="I50"/>
  <c r="N48"/>
  <c r="I48"/>
  <c r="N47"/>
  <c r="I47"/>
  <c r="N45"/>
  <c r="I45"/>
  <c r="N44"/>
  <c r="I44"/>
  <c r="N42"/>
  <c r="I42"/>
  <c r="N41"/>
  <c r="I41"/>
  <c r="N40"/>
  <c r="I40"/>
  <c r="N39"/>
  <c r="I39"/>
  <c r="N38"/>
  <c r="I38"/>
  <c r="N37"/>
  <c r="I37"/>
  <c r="N36"/>
  <c r="I36"/>
  <c r="N35"/>
  <c r="I35"/>
  <c r="N33"/>
  <c r="I33"/>
  <c r="N32"/>
  <c r="I32"/>
  <c r="N30"/>
  <c r="I30"/>
  <c r="N29"/>
  <c r="I29"/>
  <c r="N28"/>
  <c r="I28"/>
  <c r="N27"/>
  <c r="I27"/>
  <c r="N26"/>
  <c r="I26"/>
  <c r="N25"/>
  <c r="I25"/>
  <c r="N24"/>
  <c r="I24"/>
  <c r="N23"/>
  <c r="I23"/>
  <c r="N22"/>
  <c r="I22"/>
  <c r="N21"/>
  <c r="I21"/>
  <c r="N19"/>
  <c r="I19"/>
  <c r="N17"/>
  <c r="I17"/>
  <c r="N12"/>
  <c r="I12"/>
  <c r="N11"/>
  <c r="I11"/>
  <c r="N10"/>
  <c r="I10"/>
  <c r="N92" i="35"/>
  <c r="I92"/>
  <c r="N87"/>
  <c r="N86"/>
  <c r="N84"/>
  <c r="H143" s="1"/>
  <c r="N143" s="1"/>
  <c r="D93" i="36" s="1"/>
  <c r="I84" i="35"/>
  <c r="N81"/>
  <c r="I81"/>
  <c r="N78"/>
  <c r="I78"/>
  <c r="N72"/>
  <c r="I72"/>
  <c r="A140" s="1"/>
  <c r="D17" i="37" s="1"/>
  <c r="I61" i="35"/>
  <c r="I60"/>
  <c r="M390" i="31"/>
  <c r="L390"/>
  <c r="M394"/>
  <c r="L394"/>
  <c r="H394"/>
  <c r="G394"/>
  <c r="F394"/>
  <c r="M441" i="27"/>
  <c r="L441"/>
  <c r="H441"/>
  <c r="G441"/>
  <c r="F441"/>
  <c r="N53" i="35"/>
  <c r="I53"/>
  <c r="C138" s="1"/>
  <c r="N52"/>
  <c r="I52"/>
  <c r="N51"/>
  <c r="I51"/>
  <c r="C139" s="1"/>
  <c r="N50"/>
  <c r="I50"/>
  <c r="N49"/>
  <c r="I49"/>
  <c r="E150" s="1"/>
  <c r="H27" i="37" s="1"/>
  <c r="N48" i="35"/>
  <c r="I48"/>
  <c r="E149" s="1"/>
  <c r="N47"/>
  <c r="I47"/>
  <c r="B148" s="1"/>
  <c r="N46"/>
  <c r="I46"/>
  <c r="B147" s="1"/>
  <c r="N45"/>
  <c r="I45"/>
  <c r="B132" s="1"/>
  <c r="M132" s="1"/>
  <c r="C82" i="36" s="1"/>
  <c r="N44" i="35"/>
  <c r="I44"/>
  <c r="N43"/>
  <c r="G146" s="1"/>
  <c r="I43"/>
  <c r="N34"/>
  <c r="I34"/>
  <c r="B144" s="1"/>
  <c r="I33"/>
  <c r="I32"/>
  <c r="N31"/>
  <c r="I31"/>
  <c r="N57"/>
  <c r="I57"/>
  <c r="D150" s="1"/>
  <c r="G27" i="37" s="1"/>
  <c r="N56" i="35"/>
  <c r="I56"/>
  <c r="D144" s="1"/>
  <c r="G21" i="37" s="1"/>
  <c r="N55" i="35"/>
  <c r="I55"/>
  <c r="C130" s="1"/>
  <c r="G7" i="37" s="1"/>
  <c r="N40" i="35"/>
  <c r="J141" s="1"/>
  <c r="N141" s="1"/>
  <c r="D91" i="36" s="1"/>
  <c r="I40" i="35"/>
  <c r="N38"/>
  <c r="K145" s="1"/>
  <c r="I38"/>
  <c r="E145" s="1"/>
  <c r="M145" s="1"/>
  <c r="C95" i="36" s="1"/>
  <c r="N37" i="35"/>
  <c r="K132" s="1"/>
  <c r="I37"/>
  <c r="E132" s="1"/>
  <c r="F9" i="37" s="1"/>
  <c r="N36" i="35"/>
  <c r="I36"/>
  <c r="N28"/>
  <c r="I28"/>
  <c r="N27"/>
  <c r="I140" s="1"/>
  <c r="I27"/>
  <c r="C140" s="1"/>
  <c r="H17" i="37" s="1"/>
  <c r="N26" i="35"/>
  <c r="I139" s="1"/>
  <c r="I26"/>
  <c r="N25"/>
  <c r="I138" s="1"/>
  <c r="N138" s="1"/>
  <c r="D88" i="36" s="1"/>
  <c r="I25" i="35"/>
  <c r="N24"/>
  <c r="I24"/>
  <c r="N23"/>
  <c r="K137" s="1"/>
  <c r="I23"/>
  <c r="E137" s="1"/>
  <c r="N22"/>
  <c r="K136" s="1"/>
  <c r="I22"/>
  <c r="E136" s="1"/>
  <c r="I21"/>
  <c r="E135" s="1"/>
  <c r="M135" s="1"/>
  <c r="C85" i="36" s="1"/>
  <c r="N20" i="35"/>
  <c r="K134" s="1"/>
  <c r="I20"/>
  <c r="N16"/>
  <c r="I16"/>
  <c r="N13"/>
  <c r="H132" s="1"/>
  <c r="N132" s="1"/>
  <c r="D82" i="36" s="1"/>
  <c r="I13" i="35"/>
  <c r="N12"/>
  <c r="H131" s="1"/>
  <c r="I12"/>
  <c r="B131" s="1"/>
  <c r="M131" s="1"/>
  <c r="C81" i="36" s="1"/>
  <c r="N11" i="35"/>
  <c r="I11"/>
  <c r="A130" s="1"/>
  <c r="M130" s="1"/>
  <c r="C80" i="36" s="1"/>
  <c r="N76" i="33"/>
  <c r="I76"/>
  <c r="E102" s="1"/>
  <c r="N70"/>
  <c r="I70"/>
  <c r="N69"/>
  <c r="I69"/>
  <c r="N63"/>
  <c r="I63"/>
  <c r="B109" s="1"/>
  <c r="P109" s="1"/>
  <c r="C149" i="36" s="1"/>
  <c r="N59" i="33"/>
  <c r="I101" s="1"/>
  <c r="Q101" s="1"/>
  <c r="I59"/>
  <c r="N57"/>
  <c r="I57"/>
  <c r="N56"/>
  <c r="I56"/>
  <c r="N43"/>
  <c r="I43"/>
  <c r="E105" s="1"/>
  <c r="P105" s="1"/>
  <c r="C145" i="36" s="1"/>
  <c r="N42" i="33"/>
  <c r="I42"/>
  <c r="E103" s="1"/>
  <c r="P103" s="1"/>
  <c r="C143" i="36" s="1"/>
  <c r="N38" i="33"/>
  <c r="I38"/>
  <c r="N37"/>
  <c r="I37"/>
  <c r="D108" s="1"/>
  <c r="P108" s="1"/>
  <c r="C148" i="36" s="1"/>
  <c r="N36" i="33"/>
  <c r="I36"/>
  <c r="N35"/>
  <c r="I35"/>
  <c r="N34"/>
  <c r="I34"/>
  <c r="N33"/>
  <c r="I33"/>
  <c r="F106" s="1"/>
  <c r="P106" s="1"/>
  <c r="C146" i="36" s="1"/>
  <c r="N31" i="33"/>
  <c r="I31"/>
  <c r="N30"/>
  <c r="I30"/>
  <c r="B104" s="1"/>
  <c r="N27"/>
  <c r="I27"/>
  <c r="N23"/>
  <c r="I23"/>
  <c r="N21"/>
  <c r="I21"/>
  <c r="N20"/>
  <c r="I20"/>
  <c r="N18"/>
  <c r="I18"/>
  <c r="N16"/>
  <c r="I16"/>
  <c r="B101" s="1"/>
  <c r="P101" s="1"/>
  <c r="C141" i="36" s="1"/>
  <c r="N12" i="33"/>
  <c r="M100" s="1"/>
  <c r="Q100" s="1"/>
  <c r="I12"/>
  <c r="F100" s="1"/>
  <c r="P100" s="1"/>
  <c r="C140" i="36" s="1"/>
  <c r="F308" i="32"/>
  <c r="M307"/>
  <c r="H307"/>
  <c r="M306"/>
  <c r="H306"/>
  <c r="M256"/>
  <c r="H256"/>
  <c r="M218"/>
  <c r="H218"/>
  <c r="M217"/>
  <c r="H217"/>
  <c r="M213"/>
  <c r="H213"/>
  <c r="I179" i="38"/>
  <c r="I176"/>
  <c r="F211" i="32"/>
  <c r="M209"/>
  <c r="H209"/>
  <c r="M208"/>
  <c r="H208"/>
  <c r="M207"/>
  <c r="H207"/>
  <c r="M203"/>
  <c r="H203"/>
  <c r="M202"/>
  <c r="H202"/>
  <c r="M194"/>
  <c r="H194"/>
  <c r="M193"/>
  <c r="H193"/>
  <c r="M158"/>
  <c r="H158"/>
  <c r="M142"/>
  <c r="H142"/>
  <c r="M110"/>
  <c r="H110"/>
  <c r="M109"/>
  <c r="H109"/>
  <c r="M101"/>
  <c r="H101"/>
  <c r="M93"/>
  <c r="H93"/>
  <c r="M65"/>
  <c r="H65"/>
  <c r="M32"/>
  <c r="H32"/>
  <c r="M31"/>
  <c r="H31"/>
  <c r="M12"/>
  <c r="H12"/>
  <c r="M8"/>
  <c r="H8"/>
  <c r="H388" i="31"/>
  <c r="M289"/>
  <c r="H289"/>
  <c r="M258"/>
  <c r="H258"/>
  <c r="M257"/>
  <c r="H257"/>
  <c r="M253"/>
  <c r="H253"/>
  <c r="M252"/>
  <c r="H252"/>
  <c r="M250"/>
  <c r="H250"/>
  <c r="M249"/>
  <c r="H249"/>
  <c r="M248"/>
  <c r="H248"/>
  <c r="L246"/>
  <c r="K246"/>
  <c r="J246"/>
  <c r="I246"/>
  <c r="G246"/>
  <c r="F246"/>
  <c r="C246"/>
  <c r="M244"/>
  <c r="H244"/>
  <c r="M243"/>
  <c r="H243"/>
  <c r="M242"/>
  <c r="H242"/>
  <c r="M241"/>
  <c r="H241"/>
  <c r="M237"/>
  <c r="H237"/>
  <c r="M236"/>
  <c r="H236"/>
  <c r="M235"/>
  <c r="H235"/>
  <c r="M231"/>
  <c r="H231"/>
  <c r="M230"/>
  <c r="H230"/>
  <c r="M201"/>
  <c r="H201"/>
  <c r="M193"/>
  <c r="H193"/>
  <c r="M192"/>
  <c r="H192"/>
  <c r="M191"/>
  <c r="H191"/>
  <c r="M187"/>
  <c r="H187"/>
  <c r="M186"/>
  <c r="H186"/>
  <c r="M185"/>
  <c r="H185"/>
  <c r="M181"/>
  <c r="H181"/>
  <c r="M151"/>
  <c r="H151"/>
  <c r="L142"/>
  <c r="K142"/>
  <c r="J142"/>
  <c r="I142"/>
  <c r="F142"/>
  <c r="C142"/>
  <c r="M147"/>
  <c r="H147"/>
  <c r="M146"/>
  <c r="H146"/>
  <c r="M145"/>
  <c r="H145"/>
  <c r="M144"/>
  <c r="H144"/>
  <c r="M140"/>
  <c r="H140"/>
  <c r="F135"/>
  <c r="M109"/>
  <c r="H109"/>
  <c r="M97"/>
  <c r="H97"/>
  <c r="M96"/>
  <c r="H96"/>
  <c r="M92"/>
  <c r="H92"/>
  <c r="M24"/>
  <c r="H24"/>
  <c r="L22"/>
  <c r="F22"/>
  <c r="M18"/>
  <c r="H18"/>
  <c r="M15"/>
  <c r="H15"/>
  <c r="M9"/>
  <c r="H9"/>
  <c r="G22"/>
  <c r="I22"/>
  <c r="J22"/>
  <c r="K22"/>
  <c r="N184" i="38"/>
  <c r="I184"/>
  <c r="N182"/>
  <c r="I182"/>
  <c r="N181"/>
  <c r="I181"/>
  <c r="I174"/>
  <c r="I173"/>
  <c r="I172"/>
  <c r="I171"/>
  <c r="I170"/>
  <c r="I169"/>
  <c r="N161"/>
  <c r="I161"/>
  <c r="N160"/>
  <c r="I160"/>
  <c r="N159"/>
  <c r="I159"/>
  <c r="N158"/>
  <c r="I158"/>
  <c r="N156"/>
  <c r="I156"/>
  <c r="N155"/>
  <c r="I155"/>
  <c r="N154"/>
  <c r="I154"/>
  <c r="N147"/>
  <c r="I147"/>
  <c r="N146"/>
  <c r="I146"/>
  <c r="N145"/>
  <c r="I145"/>
  <c r="N144"/>
  <c r="I144"/>
  <c r="N143"/>
  <c r="I143"/>
  <c r="N141"/>
  <c r="I141"/>
  <c r="N134"/>
  <c r="I134"/>
  <c r="N133"/>
  <c r="I133"/>
  <c r="N132"/>
  <c r="I132"/>
  <c r="N131"/>
  <c r="I131"/>
  <c r="N130"/>
  <c r="I130"/>
  <c r="N129"/>
  <c r="I129"/>
  <c r="N123"/>
  <c r="I123"/>
  <c r="N121"/>
  <c r="I121"/>
  <c r="N120"/>
  <c r="I120"/>
  <c r="N119"/>
  <c r="I119"/>
  <c r="N118"/>
  <c r="I118"/>
  <c r="N117"/>
  <c r="I117"/>
  <c r="N115"/>
  <c r="I115"/>
  <c r="N114"/>
  <c r="I114"/>
  <c r="N113"/>
  <c r="I113"/>
  <c r="N111"/>
  <c r="I111"/>
  <c r="N110"/>
  <c r="I110"/>
  <c r="N109"/>
  <c r="I109"/>
  <c r="N108"/>
  <c r="I108"/>
  <c r="N107"/>
  <c r="I107"/>
  <c r="N106"/>
  <c r="I106"/>
  <c r="N104"/>
  <c r="I104"/>
  <c r="N94"/>
  <c r="I94"/>
  <c r="N93"/>
  <c r="I93"/>
  <c r="N92"/>
  <c r="I92"/>
  <c r="N91"/>
  <c r="I91"/>
  <c r="N90"/>
  <c r="I90"/>
  <c r="N89"/>
  <c r="I89"/>
  <c r="I87"/>
  <c r="N81"/>
  <c r="I81"/>
  <c r="N80"/>
  <c r="I80"/>
  <c r="N79"/>
  <c r="I79"/>
  <c r="N77"/>
  <c r="I77"/>
  <c r="N76"/>
  <c r="I76"/>
  <c r="N75"/>
  <c r="I75"/>
  <c r="N71"/>
  <c r="I71"/>
  <c r="N70"/>
  <c r="I70"/>
  <c r="I63"/>
  <c r="I62"/>
  <c r="I61"/>
  <c r="I60"/>
  <c r="I59"/>
  <c r="I58"/>
  <c r="I57"/>
  <c r="N45"/>
  <c r="I45"/>
  <c r="N44"/>
  <c r="I44"/>
  <c r="N43"/>
  <c r="I43"/>
  <c r="N42"/>
  <c r="I42"/>
  <c r="N41"/>
  <c r="I41"/>
  <c r="N40"/>
  <c r="I40"/>
  <c r="N38"/>
  <c r="I38"/>
  <c r="N37"/>
  <c r="I37"/>
  <c r="N35"/>
  <c r="I35"/>
  <c r="N10"/>
  <c r="I10"/>
  <c r="N215"/>
  <c r="I215"/>
  <c r="N214"/>
  <c r="I214"/>
  <c r="N213"/>
  <c r="I213"/>
  <c r="N212"/>
  <c r="I212"/>
  <c r="N211"/>
  <c r="I211"/>
  <c r="N207"/>
  <c r="I207"/>
  <c r="N206"/>
  <c r="I206"/>
  <c r="N204"/>
  <c r="I204"/>
  <c r="N202"/>
  <c r="I202"/>
  <c r="N201"/>
  <c r="I201"/>
  <c r="N200"/>
  <c r="I200"/>
  <c r="N199"/>
  <c r="I199"/>
  <c r="N195"/>
  <c r="I195"/>
  <c r="N192"/>
  <c r="I192"/>
  <c r="N191"/>
  <c r="I191"/>
  <c r="N188"/>
  <c r="I188"/>
  <c r="N187"/>
  <c r="I187"/>
  <c r="N186"/>
  <c r="I186"/>
  <c r="N67"/>
  <c r="I67"/>
  <c r="N32"/>
  <c r="I32"/>
  <c r="N28"/>
  <c r="I28"/>
  <c r="N24"/>
  <c r="I24"/>
  <c r="N21"/>
  <c r="I21"/>
  <c r="N18"/>
  <c r="I18"/>
  <c r="N12"/>
  <c r="I12"/>
  <c r="O531" i="27"/>
  <c r="M529"/>
  <c r="M528"/>
  <c r="M527"/>
  <c r="M526"/>
  <c r="M525"/>
  <c r="L531"/>
  <c r="H529"/>
  <c r="H528"/>
  <c r="H527"/>
  <c r="H526"/>
  <c r="H525"/>
  <c r="G531"/>
  <c r="F531"/>
  <c r="H511"/>
  <c r="H510"/>
  <c r="H509"/>
  <c r="H508"/>
  <c r="H507"/>
  <c r="H506"/>
  <c r="H513" s="1"/>
  <c r="G513"/>
  <c r="F513"/>
  <c r="O504"/>
  <c r="M502"/>
  <c r="M501"/>
  <c r="M500"/>
  <c r="M499"/>
  <c r="M498"/>
  <c r="M497"/>
  <c r="M504" s="1"/>
  <c r="H502"/>
  <c r="H501"/>
  <c r="H500"/>
  <c r="H499"/>
  <c r="H498"/>
  <c r="H497"/>
  <c r="G504"/>
  <c r="O495"/>
  <c r="L495"/>
  <c r="M493"/>
  <c r="M492"/>
  <c r="M491"/>
  <c r="M490"/>
  <c r="M489"/>
  <c r="M488"/>
  <c r="M495" s="1"/>
  <c r="G495"/>
  <c r="H493"/>
  <c r="H492"/>
  <c r="H491"/>
  <c r="H490"/>
  <c r="H489"/>
  <c r="H488"/>
  <c r="F495"/>
  <c r="H485"/>
  <c r="H484"/>
  <c r="H483"/>
  <c r="H482"/>
  <c r="H481"/>
  <c r="H480"/>
  <c r="H479"/>
  <c r="G486"/>
  <c r="F486"/>
  <c r="K531"/>
  <c r="J531"/>
  <c r="I531"/>
  <c r="C531"/>
  <c r="M513"/>
  <c r="L513"/>
  <c r="L504"/>
  <c r="F504"/>
  <c r="O486"/>
  <c r="M486"/>
  <c r="L486"/>
  <c r="F289"/>
  <c r="M285"/>
  <c r="H285"/>
  <c r="M287"/>
  <c r="H287"/>
  <c r="L266"/>
  <c r="F266"/>
  <c r="M264"/>
  <c r="H264"/>
  <c r="M263"/>
  <c r="H263"/>
  <c r="M253"/>
  <c r="H253"/>
  <c r="M252"/>
  <c r="H252"/>
  <c r="F255"/>
  <c r="M251"/>
  <c r="H251"/>
  <c r="M250"/>
  <c r="H250"/>
  <c r="M245"/>
  <c r="H245"/>
  <c r="M244"/>
  <c r="H244"/>
  <c r="M236"/>
  <c r="H236"/>
  <c r="F200"/>
  <c r="M198"/>
  <c r="H198"/>
  <c r="M197"/>
  <c r="H197"/>
  <c r="L161"/>
  <c r="G161"/>
  <c r="F161"/>
  <c r="C161"/>
  <c r="M151"/>
  <c r="H151"/>
  <c r="M150"/>
  <c r="M149"/>
  <c r="M148"/>
  <c r="M147"/>
  <c r="M146"/>
  <c r="H150"/>
  <c r="H149"/>
  <c r="H148"/>
  <c r="H147"/>
  <c r="H146"/>
  <c r="M54"/>
  <c r="H54"/>
  <c r="M18"/>
  <c r="H18"/>
  <c r="L59"/>
  <c r="G59"/>
  <c r="F59"/>
  <c r="C59"/>
  <c r="M53"/>
  <c r="H53"/>
  <c r="H237"/>
  <c r="M237"/>
  <c r="O188"/>
  <c r="M192"/>
  <c r="H192"/>
  <c r="M191"/>
  <c r="H191"/>
  <c r="M190"/>
  <c r="H190"/>
  <c r="N200"/>
  <c r="G200"/>
  <c r="M164"/>
  <c r="M163"/>
  <c r="H165"/>
  <c r="H164"/>
  <c r="M165"/>
  <c r="M159"/>
  <c r="M158"/>
  <c r="M157"/>
  <c r="M156"/>
  <c r="M155"/>
  <c r="H159"/>
  <c r="H158"/>
  <c r="H157"/>
  <c r="H156"/>
  <c r="H155"/>
  <c r="H163"/>
  <c r="F30"/>
  <c r="H25"/>
  <c r="C40" i="31"/>
  <c r="G292"/>
  <c r="F292"/>
  <c r="F260"/>
  <c r="F255"/>
  <c r="H11" i="37" l="1"/>
  <c r="H16"/>
  <c r="M139" i="35"/>
  <c r="C89" i="36" s="1"/>
  <c r="M138" i="35"/>
  <c r="C88" i="36" s="1"/>
  <c r="H15" i="37"/>
  <c r="G18"/>
  <c r="M141" i="35"/>
  <c r="C91" i="36" s="1"/>
  <c r="H10" i="37"/>
  <c r="M133" i="35"/>
  <c r="C83" i="36" s="1"/>
  <c r="M144" i="35"/>
  <c r="C94" i="36" s="1"/>
  <c r="E21" i="37"/>
  <c r="M151" i="35"/>
  <c r="C101" i="36" s="1"/>
  <c r="E8" i="37"/>
  <c r="M150" i="35"/>
  <c r="C100" i="36" s="1"/>
  <c r="E134" i="35"/>
  <c r="F11" i="37" s="1"/>
  <c r="B143" i="35"/>
  <c r="D7" i="37"/>
  <c r="F12"/>
  <c r="A146" i="35"/>
  <c r="B142"/>
  <c r="E19" i="37" s="1"/>
  <c r="G130" i="35"/>
  <c r="N180" i="34"/>
  <c r="D9" i="36" s="1"/>
  <c r="I180" i="34"/>
  <c r="C9" i="36" s="1"/>
  <c r="G140" i="35"/>
  <c r="I133"/>
  <c r="F104" i="33"/>
  <c r="P104" s="1"/>
  <c r="C144" i="36" s="1"/>
  <c r="M444" i="31"/>
  <c r="H246"/>
  <c r="H495" i="27"/>
  <c r="M246" i="31"/>
  <c r="H22"/>
  <c r="M22"/>
  <c r="H292"/>
  <c r="M531" i="27"/>
  <c r="H531"/>
  <c r="H504"/>
  <c r="H486"/>
  <c r="H161"/>
  <c r="H59"/>
  <c r="M204" i="31"/>
  <c r="H204"/>
  <c r="L40"/>
  <c r="G40"/>
  <c r="F40"/>
  <c r="G134" i="35"/>
  <c r="N134" s="1"/>
  <c r="D84" i="36" s="1"/>
  <c r="H133" i="35"/>
  <c r="G131"/>
  <c r="N131" s="1"/>
  <c r="D81" i="36" s="1"/>
  <c r="H9" i="27"/>
  <c r="M9"/>
  <c r="H15"/>
  <c r="M15"/>
  <c r="H21"/>
  <c r="M21"/>
  <c r="M25"/>
  <c r="G30"/>
  <c r="I30"/>
  <c r="J30"/>
  <c r="K30"/>
  <c r="L30"/>
  <c r="H32"/>
  <c r="M32"/>
  <c r="F35"/>
  <c r="G35"/>
  <c r="I35"/>
  <c r="J35"/>
  <c r="K35"/>
  <c r="L35"/>
  <c r="F39"/>
  <c r="G39"/>
  <c r="H39"/>
  <c r="L39"/>
  <c r="M39"/>
  <c r="F43"/>
  <c r="G43"/>
  <c r="H43"/>
  <c r="L43"/>
  <c r="M43"/>
  <c r="H52"/>
  <c r="M52"/>
  <c r="I59"/>
  <c r="J59"/>
  <c r="K59"/>
  <c r="H99"/>
  <c r="M99"/>
  <c r="F101"/>
  <c r="G101"/>
  <c r="I101"/>
  <c r="J101"/>
  <c r="K101"/>
  <c r="L101"/>
  <c r="N101"/>
  <c r="O101"/>
  <c r="H103"/>
  <c r="M103"/>
  <c r="H104"/>
  <c r="M104"/>
  <c r="C106"/>
  <c r="F106"/>
  <c r="G106"/>
  <c r="I106"/>
  <c r="J106"/>
  <c r="K106"/>
  <c r="L106"/>
  <c r="O106"/>
  <c r="H108"/>
  <c r="M108"/>
  <c r="C111"/>
  <c r="F111"/>
  <c r="G111"/>
  <c r="I111"/>
  <c r="J111"/>
  <c r="K111"/>
  <c r="L111"/>
  <c r="N111"/>
  <c r="O111"/>
  <c r="C115"/>
  <c r="F115"/>
  <c r="G115"/>
  <c r="I115"/>
  <c r="J115"/>
  <c r="K115"/>
  <c r="L115"/>
  <c r="N115"/>
  <c r="O115"/>
  <c r="H117"/>
  <c r="H119" s="1"/>
  <c r="M117"/>
  <c r="M119" s="1"/>
  <c r="C119"/>
  <c r="F119"/>
  <c r="G119"/>
  <c r="L119"/>
  <c r="H137"/>
  <c r="M137"/>
  <c r="M140" s="1"/>
  <c r="C140"/>
  <c r="K140"/>
  <c r="O140"/>
  <c r="F144"/>
  <c r="G144"/>
  <c r="H144"/>
  <c r="L144"/>
  <c r="M144"/>
  <c r="H153"/>
  <c r="M153"/>
  <c r="F153"/>
  <c r="G153"/>
  <c r="I153"/>
  <c r="J153"/>
  <c r="K153"/>
  <c r="L153"/>
  <c r="O153"/>
  <c r="M161"/>
  <c r="C167"/>
  <c r="F167"/>
  <c r="G167"/>
  <c r="H167"/>
  <c r="I167"/>
  <c r="J167"/>
  <c r="K167"/>
  <c r="L167"/>
  <c r="M167"/>
  <c r="O167"/>
  <c r="H185"/>
  <c r="M185"/>
  <c r="H186"/>
  <c r="M186"/>
  <c r="F188"/>
  <c r="G188"/>
  <c r="I188"/>
  <c r="J188"/>
  <c r="K188"/>
  <c r="L188"/>
  <c r="N188"/>
  <c r="F194"/>
  <c r="G194"/>
  <c r="H194"/>
  <c r="L194"/>
  <c r="M194"/>
  <c r="H196"/>
  <c r="M196"/>
  <c r="I200"/>
  <c r="J200"/>
  <c r="K200"/>
  <c r="L200"/>
  <c r="O200"/>
  <c r="F204"/>
  <c r="G204"/>
  <c r="H204"/>
  <c r="L204"/>
  <c r="M204"/>
  <c r="H206"/>
  <c r="M206"/>
  <c r="H207"/>
  <c r="M207"/>
  <c r="C209"/>
  <c r="F209"/>
  <c r="G209"/>
  <c r="I209"/>
  <c r="J209"/>
  <c r="K209"/>
  <c r="L209"/>
  <c r="N209"/>
  <c r="O209"/>
  <c r="H235"/>
  <c r="M235"/>
  <c r="H238"/>
  <c r="M238"/>
  <c r="H239"/>
  <c r="M239"/>
  <c r="F241"/>
  <c r="G241"/>
  <c r="I241"/>
  <c r="J241"/>
  <c r="K241"/>
  <c r="L241"/>
  <c r="O241"/>
  <c r="H243"/>
  <c r="H247" s="1"/>
  <c r="M243"/>
  <c r="M247" s="1"/>
  <c r="C247"/>
  <c r="F247"/>
  <c r="G247"/>
  <c r="L247"/>
  <c r="H249"/>
  <c r="H255" s="1"/>
  <c r="M249"/>
  <c r="G255"/>
  <c r="I255"/>
  <c r="J255"/>
  <c r="K255"/>
  <c r="L255"/>
  <c r="H257"/>
  <c r="M257"/>
  <c r="H258"/>
  <c r="M258"/>
  <c r="H259"/>
  <c r="M259"/>
  <c r="H261"/>
  <c r="M261"/>
  <c r="H262"/>
  <c r="M262"/>
  <c r="G266"/>
  <c r="I266"/>
  <c r="J266"/>
  <c r="K266"/>
  <c r="H280"/>
  <c r="M280"/>
  <c r="M289" s="1"/>
  <c r="H284"/>
  <c r="M284"/>
  <c r="H286"/>
  <c r="M286"/>
  <c r="C289"/>
  <c r="G289"/>
  <c r="I289"/>
  <c r="J289"/>
  <c r="K289"/>
  <c r="L289"/>
  <c r="F334"/>
  <c r="G334"/>
  <c r="I334"/>
  <c r="J334"/>
  <c r="K334"/>
  <c r="L334"/>
  <c r="N334"/>
  <c r="O334"/>
  <c r="F338"/>
  <c r="G338"/>
  <c r="H338"/>
  <c r="L338"/>
  <c r="M338"/>
  <c r="H340"/>
  <c r="M340"/>
  <c r="F342"/>
  <c r="G342"/>
  <c r="I342"/>
  <c r="J342"/>
  <c r="K342"/>
  <c r="L342"/>
  <c r="N342"/>
  <c r="O342"/>
  <c r="F346"/>
  <c r="G346"/>
  <c r="H346"/>
  <c r="L346"/>
  <c r="M346"/>
  <c r="O346"/>
  <c r="H348"/>
  <c r="H350" s="1"/>
  <c r="M348"/>
  <c r="M350" s="1"/>
  <c r="C350"/>
  <c r="F350"/>
  <c r="G350"/>
  <c r="I350"/>
  <c r="J350"/>
  <c r="K350"/>
  <c r="L350"/>
  <c r="O350"/>
  <c r="F383"/>
  <c r="G383"/>
  <c r="H383"/>
  <c r="L383"/>
  <c r="M383"/>
  <c r="O383"/>
  <c r="F387"/>
  <c r="G387"/>
  <c r="H387"/>
  <c r="L387"/>
  <c r="M387"/>
  <c r="F391"/>
  <c r="G391"/>
  <c r="H391"/>
  <c r="L391"/>
  <c r="M391"/>
  <c r="F395"/>
  <c r="G395"/>
  <c r="H395"/>
  <c r="L395"/>
  <c r="M395"/>
  <c r="H397"/>
  <c r="M397"/>
  <c r="H398"/>
  <c r="M398"/>
  <c r="C399"/>
  <c r="F399"/>
  <c r="G399"/>
  <c r="I399"/>
  <c r="J399"/>
  <c r="K399"/>
  <c r="L399"/>
  <c r="O399"/>
  <c r="F432"/>
  <c r="G432"/>
  <c r="H432"/>
  <c r="L432"/>
  <c r="M432"/>
  <c r="O432"/>
  <c r="H434"/>
  <c r="H436" s="1"/>
  <c r="F436"/>
  <c r="G436"/>
  <c r="L436"/>
  <c r="M436"/>
  <c r="F445"/>
  <c r="G445"/>
  <c r="H445"/>
  <c r="L445"/>
  <c r="M445"/>
  <c r="C449"/>
  <c r="F449"/>
  <c r="G449"/>
  <c r="H449"/>
  <c r="I449"/>
  <c r="J449"/>
  <c r="K449"/>
  <c r="L449"/>
  <c r="M449"/>
  <c r="H27" i="31"/>
  <c r="M27"/>
  <c r="F27"/>
  <c r="G27"/>
  <c r="L27"/>
  <c r="F31"/>
  <c r="G31"/>
  <c r="H31"/>
  <c r="L31"/>
  <c r="M31"/>
  <c r="F35"/>
  <c r="G35"/>
  <c r="H35"/>
  <c r="L35"/>
  <c r="M35"/>
  <c r="I40"/>
  <c r="J40"/>
  <c r="K40"/>
  <c r="H94"/>
  <c r="M94"/>
  <c r="F94"/>
  <c r="G94"/>
  <c r="L94"/>
  <c r="O94"/>
  <c r="H99"/>
  <c r="M99"/>
  <c r="C99"/>
  <c r="F99"/>
  <c r="G99"/>
  <c r="I99"/>
  <c r="J99"/>
  <c r="K99"/>
  <c r="L99"/>
  <c r="O99"/>
  <c r="C103"/>
  <c r="F103"/>
  <c r="G103"/>
  <c r="I103"/>
  <c r="J103"/>
  <c r="K103"/>
  <c r="L103"/>
  <c r="N103"/>
  <c r="O103"/>
  <c r="C107"/>
  <c r="F107"/>
  <c r="G107"/>
  <c r="J107"/>
  <c r="K107"/>
  <c r="L107"/>
  <c r="O107"/>
  <c r="H111"/>
  <c r="M111"/>
  <c r="C111"/>
  <c r="F111"/>
  <c r="G111"/>
  <c r="L111"/>
  <c r="O111"/>
  <c r="C131"/>
  <c r="K131"/>
  <c r="M131"/>
  <c r="O131"/>
  <c r="G135"/>
  <c r="H135"/>
  <c r="L135"/>
  <c r="M135"/>
  <c r="H142"/>
  <c r="M142"/>
  <c r="G142"/>
  <c r="O142"/>
  <c r="F149"/>
  <c r="G149"/>
  <c r="H149"/>
  <c r="L149"/>
  <c r="M149"/>
  <c r="C153"/>
  <c r="F153"/>
  <c r="G153"/>
  <c r="H153"/>
  <c r="I153"/>
  <c r="J153"/>
  <c r="K153"/>
  <c r="L153"/>
  <c r="M153"/>
  <c r="O153"/>
  <c r="F183"/>
  <c r="G183"/>
  <c r="H183"/>
  <c r="I183"/>
  <c r="J183"/>
  <c r="K183"/>
  <c r="L183"/>
  <c r="M183"/>
  <c r="O183"/>
  <c r="F189"/>
  <c r="G189"/>
  <c r="H189"/>
  <c r="L189"/>
  <c r="M189"/>
  <c r="F195"/>
  <c r="G195"/>
  <c r="I195"/>
  <c r="J195"/>
  <c r="K195"/>
  <c r="L195"/>
  <c r="N195"/>
  <c r="O195"/>
  <c r="F199"/>
  <c r="G199"/>
  <c r="H199"/>
  <c r="L199"/>
  <c r="M199"/>
  <c r="C204"/>
  <c r="F204"/>
  <c r="G204"/>
  <c r="I204"/>
  <c r="J204"/>
  <c r="K204"/>
  <c r="L204"/>
  <c r="F233"/>
  <c r="G233"/>
  <c r="I233"/>
  <c r="J233"/>
  <c r="K233"/>
  <c r="L233"/>
  <c r="O233"/>
  <c r="H239"/>
  <c r="C239"/>
  <c r="F239"/>
  <c r="G239"/>
  <c r="L239"/>
  <c r="M239"/>
  <c r="G255"/>
  <c r="I255"/>
  <c r="J255"/>
  <c r="K255"/>
  <c r="L255"/>
  <c r="C260"/>
  <c r="G260"/>
  <c r="H260"/>
  <c r="I260"/>
  <c r="J260"/>
  <c r="K260"/>
  <c r="L260"/>
  <c r="M260"/>
  <c r="F283"/>
  <c r="G283"/>
  <c r="H283"/>
  <c r="L283"/>
  <c r="M283"/>
  <c r="O283"/>
  <c r="F287"/>
  <c r="G287"/>
  <c r="H287"/>
  <c r="L287"/>
  <c r="M287"/>
  <c r="L292"/>
  <c r="M292"/>
  <c r="F296"/>
  <c r="G296"/>
  <c r="H296"/>
  <c r="L296"/>
  <c r="M296"/>
  <c r="C300"/>
  <c r="F300"/>
  <c r="G300"/>
  <c r="H300"/>
  <c r="I300"/>
  <c r="J300"/>
  <c r="K300"/>
  <c r="L300"/>
  <c r="M300"/>
  <c r="F335"/>
  <c r="G335"/>
  <c r="H335"/>
  <c r="L335"/>
  <c r="M335"/>
  <c r="O335"/>
  <c r="F339"/>
  <c r="G339"/>
  <c r="H339"/>
  <c r="L339"/>
  <c r="M339"/>
  <c r="F343"/>
  <c r="G343"/>
  <c r="H343"/>
  <c r="L343"/>
  <c r="M343"/>
  <c r="F347"/>
  <c r="G347"/>
  <c r="H347"/>
  <c r="L347"/>
  <c r="M347"/>
  <c r="C351"/>
  <c r="F351"/>
  <c r="G351"/>
  <c r="H351"/>
  <c r="I351"/>
  <c r="J351"/>
  <c r="K351"/>
  <c r="L351"/>
  <c r="M351"/>
  <c r="F386"/>
  <c r="G386"/>
  <c r="H386"/>
  <c r="L386"/>
  <c r="M386"/>
  <c r="O386"/>
  <c r="H390"/>
  <c r="F390"/>
  <c r="G390"/>
  <c r="F398"/>
  <c r="G398"/>
  <c r="H398"/>
  <c r="L398"/>
  <c r="M398"/>
  <c r="C402"/>
  <c r="F402"/>
  <c r="G402"/>
  <c r="H402"/>
  <c r="I402"/>
  <c r="J402"/>
  <c r="K402"/>
  <c r="L402"/>
  <c r="M402"/>
  <c r="M17" i="32"/>
  <c r="F17"/>
  <c r="G17"/>
  <c r="H17"/>
  <c r="L17"/>
  <c r="F21"/>
  <c r="G21"/>
  <c r="H21"/>
  <c r="L21"/>
  <c r="M21"/>
  <c r="F25"/>
  <c r="G25"/>
  <c r="H25"/>
  <c r="L25"/>
  <c r="M25"/>
  <c r="F29"/>
  <c r="G29"/>
  <c r="H29"/>
  <c r="L29"/>
  <c r="M29"/>
  <c r="H34"/>
  <c r="C34"/>
  <c r="F34"/>
  <c r="G34"/>
  <c r="I34"/>
  <c r="J34"/>
  <c r="K34"/>
  <c r="L34"/>
  <c r="M34"/>
  <c r="F58"/>
  <c r="G58"/>
  <c r="H58"/>
  <c r="L58"/>
  <c r="M58"/>
  <c r="C63"/>
  <c r="F63"/>
  <c r="G63"/>
  <c r="H63"/>
  <c r="I63"/>
  <c r="J63"/>
  <c r="K63"/>
  <c r="L63"/>
  <c r="M63"/>
  <c r="O63"/>
  <c r="C67"/>
  <c r="F67"/>
  <c r="G67"/>
  <c r="H67"/>
  <c r="I67"/>
  <c r="J67"/>
  <c r="K67"/>
  <c r="L67"/>
  <c r="M67"/>
  <c r="N67"/>
  <c r="O67"/>
  <c r="C71"/>
  <c r="F71"/>
  <c r="G71"/>
  <c r="H71"/>
  <c r="I71"/>
  <c r="J71"/>
  <c r="K71"/>
  <c r="L71"/>
  <c r="M71"/>
  <c r="N71"/>
  <c r="O71"/>
  <c r="H75"/>
  <c r="M75"/>
  <c r="C75"/>
  <c r="F75"/>
  <c r="G75"/>
  <c r="L75"/>
  <c r="C95"/>
  <c r="K95"/>
  <c r="M95"/>
  <c r="O95"/>
  <c r="F99"/>
  <c r="G99"/>
  <c r="H99"/>
  <c r="L99"/>
  <c r="M99"/>
  <c r="F103"/>
  <c r="G103"/>
  <c r="H103"/>
  <c r="I103"/>
  <c r="J103"/>
  <c r="K103"/>
  <c r="L103"/>
  <c r="M103"/>
  <c r="O103"/>
  <c r="F107"/>
  <c r="G107"/>
  <c r="H107"/>
  <c r="L107"/>
  <c r="M107"/>
  <c r="C112"/>
  <c r="F112"/>
  <c r="G112"/>
  <c r="H112"/>
  <c r="I112"/>
  <c r="J112"/>
  <c r="K112"/>
  <c r="L112"/>
  <c r="M112"/>
  <c r="O112"/>
  <c r="C144"/>
  <c r="F144"/>
  <c r="G144"/>
  <c r="I144"/>
  <c r="J144"/>
  <c r="K144"/>
  <c r="L144"/>
  <c r="O144"/>
  <c r="F148"/>
  <c r="G148"/>
  <c r="H148"/>
  <c r="L148"/>
  <c r="M148"/>
  <c r="M152"/>
  <c r="F152"/>
  <c r="G152"/>
  <c r="L152"/>
  <c r="F156"/>
  <c r="G156"/>
  <c r="H156"/>
  <c r="L156"/>
  <c r="M156"/>
  <c r="H160"/>
  <c r="C160"/>
  <c r="F160"/>
  <c r="G160"/>
  <c r="I160"/>
  <c r="J160"/>
  <c r="K160"/>
  <c r="L160"/>
  <c r="M160"/>
  <c r="O160"/>
  <c r="H196"/>
  <c r="F196"/>
  <c r="G196"/>
  <c r="I196"/>
  <c r="J196"/>
  <c r="K196"/>
  <c r="L196"/>
  <c r="O196"/>
  <c r="C200"/>
  <c r="F200"/>
  <c r="G200"/>
  <c r="H200"/>
  <c r="L200"/>
  <c r="M200"/>
  <c r="F205"/>
  <c r="G205"/>
  <c r="H205"/>
  <c r="I205"/>
  <c r="J205"/>
  <c r="K205"/>
  <c r="L205"/>
  <c r="M205"/>
  <c r="G211"/>
  <c r="I211"/>
  <c r="J211"/>
  <c r="K211"/>
  <c r="L211"/>
  <c r="N211"/>
  <c r="O211"/>
  <c r="M220"/>
  <c r="C220"/>
  <c r="F220"/>
  <c r="G220"/>
  <c r="I220"/>
  <c r="J220"/>
  <c r="K220"/>
  <c r="L220"/>
  <c r="N220"/>
  <c r="O220"/>
  <c r="F242"/>
  <c r="G242"/>
  <c r="H242"/>
  <c r="L242"/>
  <c r="M242"/>
  <c r="O242"/>
  <c r="F246"/>
  <c r="G246"/>
  <c r="H246"/>
  <c r="L246"/>
  <c r="M246"/>
  <c r="F250"/>
  <c r="G250"/>
  <c r="H250"/>
  <c r="L250"/>
  <c r="M250"/>
  <c r="F254"/>
  <c r="G254"/>
  <c r="H254"/>
  <c r="L254"/>
  <c r="M254"/>
  <c r="H258"/>
  <c r="M258"/>
  <c r="C258"/>
  <c r="F258"/>
  <c r="G258"/>
  <c r="I258"/>
  <c r="J258"/>
  <c r="K258"/>
  <c r="L258"/>
  <c r="O258"/>
  <c r="F292"/>
  <c r="G292"/>
  <c r="H292"/>
  <c r="L292"/>
  <c r="M292"/>
  <c r="O292"/>
  <c r="F296"/>
  <c r="G296"/>
  <c r="H296"/>
  <c r="L296"/>
  <c r="M296"/>
  <c r="F300"/>
  <c r="G300"/>
  <c r="H300"/>
  <c r="L300"/>
  <c r="M300"/>
  <c r="F304"/>
  <c r="G304"/>
  <c r="H304"/>
  <c r="L304"/>
  <c r="M304"/>
  <c r="C308"/>
  <c r="G308"/>
  <c r="I308"/>
  <c r="J308"/>
  <c r="K308"/>
  <c r="L308"/>
  <c r="O308"/>
  <c r="F342"/>
  <c r="G342"/>
  <c r="H342"/>
  <c r="L342"/>
  <c r="M342"/>
  <c r="O342"/>
  <c r="F346"/>
  <c r="G346"/>
  <c r="H346"/>
  <c r="L346"/>
  <c r="M346"/>
  <c r="F350"/>
  <c r="G350"/>
  <c r="H350"/>
  <c r="L350"/>
  <c r="M350"/>
  <c r="F354"/>
  <c r="G354"/>
  <c r="H354"/>
  <c r="L354"/>
  <c r="M354"/>
  <c r="C358"/>
  <c r="F358"/>
  <c r="G358"/>
  <c r="H358"/>
  <c r="I358"/>
  <c r="J358"/>
  <c r="K358"/>
  <c r="L358"/>
  <c r="M358"/>
  <c r="F102" i="33"/>
  <c r="P102" s="1"/>
  <c r="C142" i="36" s="1"/>
  <c r="I32" i="33"/>
  <c r="I46"/>
  <c r="I47"/>
  <c r="I48"/>
  <c r="I49"/>
  <c r="I50"/>
  <c r="N52"/>
  <c r="N53"/>
  <c r="N54"/>
  <c r="N55"/>
  <c r="I66"/>
  <c r="I67"/>
  <c r="I68"/>
  <c r="N72"/>
  <c r="N73"/>
  <c r="N74"/>
  <c r="N75"/>
  <c r="G137" i="35"/>
  <c r="N137" s="1"/>
  <c r="D87" i="36" s="1"/>
  <c r="I59" i="35"/>
  <c r="N65"/>
  <c r="N66"/>
  <c r="N67"/>
  <c r="N68"/>
  <c r="I130" s="1"/>
  <c r="H145"/>
  <c r="N145" s="1"/>
  <c r="D95" i="36" s="1"/>
  <c r="N90" i="35"/>
  <c r="N91"/>
  <c r="J133"/>
  <c r="K133"/>
  <c r="I136"/>
  <c r="N136" s="1"/>
  <c r="D86" i="36" s="1"/>
  <c r="H137" i="35"/>
  <c r="H140"/>
  <c r="D13" i="34"/>
  <c r="I13"/>
  <c r="N13"/>
  <c r="I14"/>
  <c r="N14"/>
  <c r="D15"/>
  <c r="I15"/>
  <c r="N15"/>
  <c r="I16"/>
  <c r="N16"/>
  <c r="I31"/>
  <c r="N31"/>
  <c r="I77"/>
  <c r="I80"/>
  <c r="I81"/>
  <c r="N83"/>
  <c r="N84"/>
  <c r="N85"/>
  <c r="N86"/>
  <c r="I110"/>
  <c r="I111"/>
  <c r="N115"/>
  <c r="N116"/>
  <c r="N118"/>
  <c r="B8" i="37"/>
  <c r="B9" s="1"/>
  <c r="B10" s="1"/>
  <c r="B11" s="1"/>
  <c r="B12" s="1"/>
  <c r="B13" s="1"/>
  <c r="B14" s="1"/>
  <c r="B15" s="1"/>
  <c r="B16" s="1"/>
  <c r="B17" s="1"/>
  <c r="B18" s="1"/>
  <c r="B19" s="1"/>
  <c r="B20" s="1"/>
  <c r="B21" s="1"/>
  <c r="B22" s="1"/>
  <c r="B23" s="1"/>
  <c r="B99"/>
  <c r="B100" s="1"/>
  <c r="B101" s="1"/>
  <c r="B102" s="1"/>
  <c r="B103" s="1"/>
  <c r="B104" s="1"/>
  <c r="B105" s="1"/>
  <c r="B106" s="1"/>
  <c r="M134" i="35" l="1"/>
  <c r="C84" i="36" s="1"/>
  <c r="N140" i="35"/>
  <c r="D90" i="36" s="1"/>
  <c r="M146" i="35"/>
  <c r="C96" i="36" s="1"/>
  <c r="D23" i="37"/>
  <c r="N130" i="35"/>
  <c r="D80" i="36" s="1"/>
  <c r="E20" i="37"/>
  <c r="M143" i="35"/>
  <c r="C93" i="36" s="1"/>
  <c r="N133" i="35"/>
  <c r="D83" i="36" s="1"/>
  <c r="N182" i="34"/>
  <c r="D11" i="36" s="1"/>
  <c r="N181" i="34"/>
  <c r="D10" i="36" s="1"/>
  <c r="I179" i="34"/>
  <c r="C8" i="36" s="1"/>
  <c r="I182" i="34"/>
  <c r="C11" i="36" s="1"/>
  <c r="I181" i="34"/>
  <c r="C10" i="36" s="1"/>
  <c r="N178" i="34"/>
  <c r="D7" i="36" s="1"/>
  <c r="I178" i="34"/>
  <c r="C7" i="36" s="1"/>
  <c r="N179" i="34"/>
  <c r="D8" i="36" s="1"/>
  <c r="L104" i="33"/>
  <c r="Q104" s="1"/>
  <c r="H308" i="32"/>
  <c r="M308"/>
  <c r="H220"/>
  <c r="H211"/>
  <c r="M144"/>
  <c r="M211"/>
  <c r="M196"/>
  <c r="H144"/>
  <c r="H152"/>
  <c r="H289" i="27"/>
  <c r="H266"/>
  <c r="M266"/>
  <c r="M59"/>
  <c r="H35"/>
  <c r="H200"/>
  <c r="M188"/>
  <c r="H111"/>
  <c r="H106"/>
  <c r="M101"/>
  <c r="M35"/>
  <c r="M399"/>
  <c r="M209"/>
  <c r="M111"/>
  <c r="H399"/>
  <c r="H334"/>
  <c r="M241"/>
  <c r="H101"/>
  <c r="H241"/>
  <c r="H115"/>
  <c r="H188"/>
  <c r="M115"/>
  <c r="M30"/>
  <c r="H342"/>
  <c r="M255"/>
  <c r="H209"/>
  <c r="M334"/>
  <c r="M200"/>
  <c r="M106"/>
  <c r="H30"/>
  <c r="M342"/>
  <c r="H103" i="31"/>
  <c r="M103"/>
  <c r="H40"/>
  <c r="M40"/>
  <c r="M255"/>
  <c r="H195"/>
  <c r="M233"/>
  <c r="M107"/>
  <c r="H233"/>
  <c r="M195"/>
  <c r="H107"/>
  <c r="H255"/>
  <c r="D140" i="35"/>
  <c r="M140"/>
  <c r="E142"/>
  <c r="M142"/>
</calcChain>
</file>

<file path=xl/sharedStrings.xml><?xml version="1.0" encoding="utf-8"?>
<sst xmlns="http://schemas.openxmlformats.org/spreadsheetml/2006/main" count="4698" uniqueCount="305">
  <si>
    <t>No</t>
  </si>
  <si>
    <t xml:space="preserve">Jenis Komoditi / </t>
  </si>
  <si>
    <t>Luas Komoditi</t>
  </si>
  <si>
    <t>Jenis OPT</t>
  </si>
  <si>
    <t>Luas  Serangan (Ha)</t>
  </si>
  <si>
    <t>Luas Pengendalian (Ha)</t>
  </si>
  <si>
    <t>Jumlah</t>
  </si>
  <si>
    <t xml:space="preserve">Cara Pengendalian </t>
  </si>
  <si>
    <t xml:space="preserve">Kerugian </t>
  </si>
  <si>
    <t>Kab, Kec, Desa</t>
  </si>
  <si>
    <t>( Ha )</t>
  </si>
  <si>
    <t xml:space="preserve">Ringan </t>
  </si>
  <si>
    <t>Berat</t>
  </si>
  <si>
    <t>APBN</t>
  </si>
  <si>
    <t>APBD I</t>
  </si>
  <si>
    <t>APBD II</t>
  </si>
  <si>
    <t>Masyarakat</t>
  </si>
  <si>
    <t>( Ha)</t>
  </si>
  <si>
    <t>Hasil (Rp)</t>
  </si>
  <si>
    <t>-</t>
  </si>
  <si>
    <t>JAP</t>
  </si>
  <si>
    <t>Jamur Upas</t>
  </si>
  <si>
    <t xml:space="preserve"> </t>
  </si>
  <si>
    <t>Penggerek Batang</t>
  </si>
  <si>
    <t>DINAS PERKEBUNAN PROVINSI KALIMANTAN TIMUR</t>
  </si>
  <si>
    <t>Tikus</t>
  </si>
  <si>
    <t>Busuk Pangkal Batang</t>
  </si>
  <si>
    <t xml:space="preserve">Jumlah </t>
  </si>
  <si>
    <t>Ha</t>
  </si>
  <si>
    <t>NIP. 19630425 199103 1 004</t>
  </si>
  <si>
    <t>KAS</t>
  </si>
  <si>
    <t>Lada</t>
  </si>
  <si>
    <t>Kelapa</t>
  </si>
  <si>
    <t>Kelapa Sawit</t>
  </si>
  <si>
    <t>Kakao</t>
  </si>
  <si>
    <t>Karet</t>
  </si>
  <si>
    <t>Mengetahui,</t>
  </si>
  <si>
    <t>Kepala UPTD - P2TP</t>
  </si>
  <si>
    <t>Ir. Supriyadi, M.Si</t>
  </si>
  <si>
    <t>Tri Susilowati, SP</t>
  </si>
  <si>
    <t>NIP. 196011081988031008</t>
  </si>
  <si>
    <t>NIP.197530112008012018</t>
  </si>
  <si>
    <t>Helopeltis</t>
  </si>
  <si>
    <t>Belum ada pengendalian</t>
  </si>
  <si>
    <t>Kabupaten / Kota</t>
  </si>
  <si>
    <t>PASER</t>
  </si>
  <si>
    <t>KUTAI TIMUR</t>
  </si>
  <si>
    <t>KUTAI KARTANEGARA</t>
  </si>
  <si>
    <t>BERAU</t>
  </si>
  <si>
    <t>BONTANG</t>
  </si>
  <si>
    <t>KUTAI BARAT</t>
  </si>
  <si>
    <t>Penghisap Buah</t>
  </si>
  <si>
    <t>Penyakit Kuning</t>
  </si>
  <si>
    <t>Pengisap bunga</t>
  </si>
  <si>
    <t>Rayap</t>
  </si>
  <si>
    <t>Jamur Akar Putih</t>
  </si>
  <si>
    <t>Kultur Teknis, Mekanis, Hayati</t>
  </si>
  <si>
    <t>Pengerokan kulit, desinpektan</t>
  </si>
  <si>
    <t>Pengolah Data OPT</t>
  </si>
  <si>
    <t>Kimiawi</t>
  </si>
  <si>
    <t>Gulma</t>
  </si>
  <si>
    <t>Landak</t>
  </si>
  <si>
    <t>Ganoderma, sp</t>
  </si>
  <si>
    <t>Mekanis/Kimia</t>
  </si>
  <si>
    <t>Mekanis/Teknis/Biofungisida</t>
  </si>
  <si>
    <t>Babi Hutan</t>
  </si>
  <si>
    <t>Tupai</t>
  </si>
  <si>
    <t>Oryctes sp</t>
  </si>
  <si>
    <t>Crown Disease</t>
  </si>
  <si>
    <t>Teknis/Mekanis</t>
  </si>
  <si>
    <t>Busuk Buah</t>
  </si>
  <si>
    <t>PBK</t>
  </si>
  <si>
    <t>Kultur Teknis</t>
  </si>
  <si>
    <t>Sexapa sp</t>
  </si>
  <si>
    <t>Kera</t>
  </si>
  <si>
    <t>Artona</t>
  </si>
  <si>
    <t>Arthona</t>
  </si>
  <si>
    <t xml:space="preserve">PERKEMBANGAN  SERANGAN HAMA TANAMAN PERKEBUNAN </t>
  </si>
  <si>
    <t xml:space="preserve">PERKEMBANGAN SERANGAN HAMA DAN PENYAKIT TANAMAN PERKEBUNAN </t>
  </si>
  <si>
    <t>UPTD - P2TP  TAHUN ANGGARAN 2017</t>
  </si>
  <si>
    <t>BALIKPAPAN</t>
  </si>
  <si>
    <t>SAMARINDA</t>
  </si>
  <si>
    <t xml:space="preserve">Curvularia sp </t>
  </si>
  <si>
    <t>Luas Serangan</t>
  </si>
  <si>
    <t>Luas Pengendalian</t>
  </si>
  <si>
    <t>No.</t>
  </si>
  <si>
    <t>DATA LUAS SERANGAN DAN LUAS PENGENDALIAN OPT TANAMAN PERKEBUNAN</t>
  </si>
  <si>
    <t>Ket.</t>
  </si>
  <si>
    <t>Uraian</t>
  </si>
  <si>
    <t>KOMODITI</t>
  </si>
  <si>
    <t>Grafik</t>
  </si>
  <si>
    <t>URAIAN</t>
  </si>
  <si>
    <t>NIP.197511302008012018</t>
  </si>
  <si>
    <t>DI KABUPATEN KUTAI KARTANEGARA  TRIWULAN II</t>
  </si>
  <si>
    <t>DI KABUPATEN KUTAI BARAT  TRIWULAN II</t>
  </si>
  <si>
    <t>Penyakit Busuk Pangkal Batang</t>
  </si>
  <si>
    <t>Penyiangan terbatas, cara mekanis memotong</t>
  </si>
  <si>
    <t>cabang-cabang yang terserang dan membunuh</t>
  </si>
  <si>
    <t xml:space="preserve">semua larva yang ditemukan dan menanam </t>
  </si>
  <si>
    <t>tanaman sela dan penutup tanah serta menanam</t>
  </si>
  <si>
    <t>dengan menggunakan varietas toleran terhadap</t>
  </si>
  <si>
    <t>hama tersebut.</t>
  </si>
  <si>
    <t>Musnahkan telur dipermukaan daun, cabang  dan</t>
  </si>
  <si>
    <t>yang ada pada tandan buah kemuadian disemprot</t>
  </si>
  <si>
    <t>dengan pestisida nabati atau kimia.</t>
  </si>
  <si>
    <t>Sanitasi Kebun, pemupukan berimbang, menanam</t>
  </si>
  <si>
    <t xml:space="preserve">tanaman penutup tanah, membuat parit, isolasi </t>
  </si>
  <si>
    <t>dan penyiraman/penyemprotan larutan fungisida.</t>
  </si>
  <si>
    <t>Sanitasi kebun, pemupukan berimbang sesuai</t>
  </si>
  <si>
    <t>dosis anjuran, pemangkasan pemeliharaan dan</t>
  </si>
  <si>
    <t>penaburan nematisida serta pemyemprotan dengan</t>
  </si>
  <si>
    <t>Batang dibor lalu diberikan insektisida cair 10 ml/</t>
  </si>
  <si>
    <t>lubang.</t>
  </si>
  <si>
    <t>Orytes rhinoceros</t>
  </si>
  <si>
    <t>Penyemprotan herbisida dan perintisan</t>
  </si>
  <si>
    <t>Mekanis/Teknis</t>
  </si>
  <si>
    <t xml:space="preserve">Sexapa sp, </t>
  </si>
  <si>
    <t>Secara Mekanik</t>
  </si>
  <si>
    <t>Menjaga kebersihan kebun</t>
  </si>
  <si>
    <t>Secara Kimiawi (Dhitane)</t>
  </si>
  <si>
    <t>Pengendalian secara kimiawi</t>
  </si>
  <si>
    <t>Belum dikendalikan</t>
  </si>
  <si>
    <t>Phytophtora (BPB)</t>
  </si>
  <si>
    <t>Kultur Teknis dan Kimia</t>
  </si>
  <si>
    <t>Penghisap Bunga</t>
  </si>
  <si>
    <t>Orystes rhinoceros</t>
  </si>
  <si>
    <t>Busuk Buah Kakao</t>
  </si>
  <si>
    <t>Pemupukan</t>
  </si>
  <si>
    <t>Marasmius, SP</t>
  </si>
  <si>
    <t>Membuka perakaran, dengan membuat lubang</t>
  </si>
  <si>
    <t>Ladak dan Tikus</t>
  </si>
  <si>
    <t>Kawat/umpan</t>
  </si>
  <si>
    <t>Secara mekanik dan kimiawi</t>
  </si>
  <si>
    <t>Ulat Kantong</t>
  </si>
  <si>
    <t>Mekanis</t>
  </si>
  <si>
    <t>Busuk Pangkal Pupus</t>
  </si>
  <si>
    <t>Babi</t>
  </si>
  <si>
    <t>Ganoderma</t>
  </si>
  <si>
    <t>Penghisap buah</t>
  </si>
  <si>
    <t>Penghisap bunga</t>
  </si>
  <si>
    <t>DATA LUAS SERANGAN DAN LUAS PENGENDALIAN HAMA TANAMAN PERKEBUNAN</t>
  </si>
  <si>
    <t>Sawit</t>
  </si>
  <si>
    <t>K Sawit</t>
  </si>
  <si>
    <t>DATA LUAS SERANGAN DAN LUAS PENGENDALIAN PENYAKIT TANAMAN PERKEBUNAN</t>
  </si>
  <si>
    <t>TAHUN ANGGARAN 2017</t>
  </si>
  <si>
    <t xml:space="preserve">PERKEMBANGAN  SERANGAN PENYAKIT TANAMAN PERKEBUNAN </t>
  </si>
  <si>
    <t>REKAPITULASI SERANGAN HAMA dan GULMA TANAMAN PERKEBUNAN TRIWULAN II</t>
  </si>
  <si>
    <t>(Lophobaris piperis)</t>
  </si>
  <si>
    <t>Produksi Menurun</t>
  </si>
  <si>
    <t>(Dasynus piperia)</t>
  </si>
  <si>
    <t xml:space="preserve">(jamur phytopthora </t>
  </si>
  <si>
    <t>palmivora var piperis)</t>
  </si>
  <si>
    <t>(cacing halus nematoda)</t>
  </si>
  <si>
    <t>Radhophalus similis</t>
  </si>
  <si>
    <t>Jamur akar putih (rigidoporous lignosus)</t>
  </si>
  <si>
    <t>Menggali permukaan tanah di sekitar daerah pangkal batang dan perakaran yang terserang kemudian disiram dengan larutan fungisida, kemudian ditutup kembali dengan tanah</t>
  </si>
  <si>
    <t>produksi menurun</t>
  </si>
  <si>
    <t>Kultur Teknis Biologis, Kimia</t>
  </si>
  <si>
    <t>Biologis</t>
  </si>
  <si>
    <t>Kutu Daun</t>
  </si>
  <si>
    <t>Artona, sp</t>
  </si>
  <si>
    <t>Secara Kimia, Mekanik dan Biologi (APH)</t>
  </si>
  <si>
    <t>DI KABUPATEN BERAU  TRIWULAN IV</t>
  </si>
  <si>
    <t>Samarinda,      Desember   2017</t>
  </si>
  <si>
    <t>Kutu kebul/Kutu Putih</t>
  </si>
  <si>
    <t>(bermisia tabacci)</t>
  </si>
  <si>
    <t>Pengendalian secara kultur teknis, sanitasi kebun,</t>
  </si>
  <si>
    <t>Kering Alur Sadap (KAS)</t>
  </si>
  <si>
    <t>Pembersihan bidang sadap dari jamur dan diolesan fungisida dan pemberian pupuk NPK.</t>
  </si>
  <si>
    <t>Pengaturan drainase kebun dengan parit isolasi dan</t>
  </si>
  <si>
    <t>Pemberian Pupuk sesuai anjuran</t>
  </si>
  <si>
    <t>Pesnab</t>
  </si>
  <si>
    <t>DI KOTA BALIKPAPAN TRIWULAN IV</t>
  </si>
  <si>
    <t>DI KABUPATEN PASER TRIWULAN IV</t>
  </si>
  <si>
    <t>Mekanis/Tricoderma, sp</t>
  </si>
  <si>
    <t>DI KABUPATEN KUTAI TIMUR TRIWULAN IV</t>
  </si>
  <si>
    <t>Orang hutan</t>
  </si>
  <si>
    <t>Menggunakan potongan rambut</t>
  </si>
  <si>
    <t>Pemberian garam dapur, fungisida</t>
  </si>
  <si>
    <t>Jebakan</t>
  </si>
  <si>
    <t>Menggunakan Teknis Budidaya, Kimia</t>
  </si>
  <si>
    <t>Samarinda,        Desember    2017</t>
  </si>
  <si>
    <t>DI KABUPATEN KUTAI KARTANEGARA  TRIWULAN IV</t>
  </si>
  <si>
    <t>Secara Mekanik/menjaga kebersihan kebun</t>
  </si>
  <si>
    <t>Samarinda,        Desember   2017</t>
  </si>
  <si>
    <t>Mengunakan Pesnab dan ada yg belum dikendalikan</t>
  </si>
  <si>
    <t>Menjaga kebersihan kebun/Mekanik</t>
  </si>
  <si>
    <t>Pengisap Bunga</t>
  </si>
  <si>
    <t>Marasmius</t>
  </si>
  <si>
    <t>Plesispa/Brontispa</t>
  </si>
  <si>
    <t>Beruang</t>
  </si>
  <si>
    <t>Ulat api</t>
  </si>
  <si>
    <t>Tungau</t>
  </si>
  <si>
    <t>Rayap (Macrotermes gilvus)</t>
  </si>
  <si>
    <t>VSD</t>
  </si>
  <si>
    <t>Penghisab Buah</t>
  </si>
  <si>
    <t>Buah Buah Kakao</t>
  </si>
  <si>
    <t>Membiarkan semut hitam dan semut rang -</t>
  </si>
  <si>
    <t>rang berada pada kebun kakao</t>
  </si>
  <si>
    <t>Pemangkasan dan pemupukan</t>
  </si>
  <si>
    <t>Sanitasi, Kultur Teknik</t>
  </si>
  <si>
    <t>Pemanfaatan semut angkrang</t>
  </si>
  <si>
    <t>tanam disekitar leher akar dengan kedalaman</t>
  </si>
  <si>
    <t>sesuai serangan jamur, lalu dimasukan kapur</t>
  </si>
  <si>
    <t>serta pupuk kandang.</t>
  </si>
  <si>
    <t>Mengurangi pemakaian perangsang lateks</t>
  </si>
  <si>
    <t>Pengaturan jarak tanam</t>
  </si>
  <si>
    <t>Jerat dan tembak</t>
  </si>
  <si>
    <t>DI KABUPATEN SAMARINDA  TRIWULAN IV</t>
  </si>
  <si>
    <t>Pembersihan kebun</t>
  </si>
  <si>
    <t>Samarinda,         Desember   2017</t>
  </si>
  <si>
    <t>DI KABUPATEN KUTAI BARAT  TRIWULAN IV</t>
  </si>
  <si>
    <t>Samarinda,           Desember   2017</t>
  </si>
  <si>
    <t>DI KABUPATEN BONTANG  TRIWULAN IV</t>
  </si>
  <si>
    <t>mekanis dan kimia</t>
  </si>
  <si>
    <t xml:space="preserve">pemupukan berimbang dan pengendalian secara </t>
  </si>
  <si>
    <t>DI KABUPATEN PANAJAM PASER UTARA  TRIWULAN IV</t>
  </si>
  <si>
    <t>Pengerek Batang</t>
  </si>
  <si>
    <t>Keriting</t>
  </si>
  <si>
    <t>Pembuatan Rorak, Kimiawi, Pemangkasan, Sanitasi lahan</t>
  </si>
  <si>
    <t>Layu Kalimantan</t>
  </si>
  <si>
    <t>Busuk buah</t>
  </si>
  <si>
    <t>Busuk Pucuk</t>
  </si>
  <si>
    <t>Buru</t>
  </si>
  <si>
    <t>Umpan</t>
  </si>
  <si>
    <t>Hellopeltis</t>
  </si>
  <si>
    <t>Kijang</t>
  </si>
  <si>
    <t>Bidang Sadap</t>
  </si>
  <si>
    <t>Kimiawi, Pemberian Fungisida, dan Pembuatan Parit</t>
  </si>
  <si>
    <t>REKAPITULASI SERANGAN HAMA PENYAKIT DAN GULMA TANAMAN PERKEBUNAN</t>
  </si>
  <si>
    <t>DI PROVINSI KALIMANTAN TIMUR TRIWULAN I</t>
  </si>
  <si>
    <t>TAHUN ANGGARAN 2018</t>
  </si>
  <si>
    <t>Kabupaten/Kota</t>
  </si>
  <si>
    <t>Jenis Komoditi</t>
  </si>
  <si>
    <t>Paser</t>
  </si>
  <si>
    <t>Balikpapan</t>
  </si>
  <si>
    <t>Kutai Timur</t>
  </si>
  <si>
    <t>Kutai Kartanegara</t>
  </si>
  <si>
    <t>Berau</t>
  </si>
  <si>
    <t>Samarinda</t>
  </si>
  <si>
    <t>Kutai Barat</t>
  </si>
  <si>
    <t>Bontang</t>
  </si>
  <si>
    <t>Panajam Paser Utara</t>
  </si>
  <si>
    <t>Mahakam Ulu</t>
  </si>
  <si>
    <t>Samarinda,           April   2018</t>
  </si>
  <si>
    <t>Samarinda,             Desember   2017</t>
  </si>
  <si>
    <t>DI KOTA BALIKPAPAN TRIWULAN I</t>
  </si>
  <si>
    <t>DI KABUPATEN PASER TRIWULAN I</t>
  </si>
  <si>
    <t>DI KABUPATEN KUTAI TIMUR TRIWULAN I</t>
  </si>
  <si>
    <t>Samarinda,             Desember  2017</t>
  </si>
  <si>
    <t>DI KABUPATEN BERAU  TRIWULAN I</t>
  </si>
  <si>
    <t>Samarinda,             Desember    2017</t>
  </si>
  <si>
    <t>Samarinda,                Desember    2017</t>
  </si>
  <si>
    <t>Samarinda,               Desember   2017</t>
  </si>
  <si>
    <t>Samarinda,                 Desember   2017</t>
  </si>
  <si>
    <t>Kutu - Kutuan (Psedeudococcus lilacinus)</t>
  </si>
  <si>
    <t>Dengan cara mekanis tanaman terserang dipangkas lalu dibakar, dapat juga menggunakan musuh alami predator, scymus sp, semut hitam atau menggunakan bahan kimia</t>
  </si>
  <si>
    <t>Busuk Buah (Phytopthora palmivora)</t>
  </si>
  <si>
    <t>Sanitasi kebun, dengan memetik semua buah busuk lalu membenamnya dalam tanah sedalam 30 cm.</t>
  </si>
  <si>
    <t>Samarinda,              Desember  2017</t>
  </si>
  <si>
    <t>Samarinda,            Desember  2017</t>
  </si>
  <si>
    <t>REKAPITULASI SERANGAN PENYAKIT  TANAMAN PERKEBUNAN TRIWULAN IV</t>
  </si>
  <si>
    <t>Samarinda,          Desember   2017</t>
  </si>
  <si>
    <t>REKAPITULASI SERANGAN HAMA, PENYAKIT DAN GULMA  TANAMAN PERKEBUNAN TRIWULAN IV</t>
  </si>
  <si>
    <t>lubang</t>
  </si>
  <si>
    <t>Grafik Luas Tingkat Serangan dan Pengendalian OPT Tanaman Perkebunan TRI WULAN IV</t>
  </si>
  <si>
    <t>Samarinda,       Desember   2017</t>
  </si>
  <si>
    <t>TRI WULAN IV TAHUN ANGGARAN 2017</t>
  </si>
  <si>
    <t>Penggerek batang</t>
  </si>
  <si>
    <t>Babi hutan</t>
  </si>
  <si>
    <t>Kutu daun</t>
  </si>
  <si>
    <t>Brontispa</t>
  </si>
  <si>
    <t>Ulat Api</t>
  </si>
  <si>
    <t xml:space="preserve">Ladak </t>
  </si>
  <si>
    <t>DATA TINGGKAT SERANGAN HAMA dan GULMA TANAMAN PERKEBUNAN PER KOMODITI PADA TRIWULAN IV</t>
  </si>
  <si>
    <t>Tinggkat serangan Hama dan Gulma Tanaman Perkebunan Per Komoditi pada Triwulan IV</t>
  </si>
  <si>
    <t>Samarinda,          Desember  2017</t>
  </si>
  <si>
    <t>Ganoderma, Sp</t>
  </si>
  <si>
    <t>Busuk pangkal batang</t>
  </si>
  <si>
    <t>Busuk buah kakao</t>
  </si>
  <si>
    <t>Penyakit kuning</t>
  </si>
  <si>
    <t>Busuk Buah Kaka0</t>
  </si>
  <si>
    <t>Busuk Buah(marasmius)</t>
  </si>
  <si>
    <t>PPU</t>
  </si>
  <si>
    <t>11,50</t>
  </si>
  <si>
    <t>Dari hasil grafik perkembangan luas serangan OPT dan Luas Pengendalian OPT Tanaman Perkebunan pada Tri wulan IV dari 5 Komoditi unggulan yang mengalami tingkat serangan OPT paling tinggi adalah komoditi Karet sebesar 911.16 Ha yang telah dilakukan pengendalian sebesar 168.81 Ha untuk komoditi Kelapa Sawit luas serangan mencapai 405.05 Ha dan luas pengendalikan seluas 182.79 Ha, untuk komoditi kakao tingkat serangan OPT seluas 167.48 Ha dengan luas pengendalian 51.80 Ha, sedangkan komoditi lada tingkat serangan OPT mencapai 152.40 Ha dan luas pengendaliannya 42.52 Ha untuk Komoditi Kelapa serangan OPT mencapai 104.53 Ha dan luas pengendalian seluas 13.95 Ha.</t>
  </si>
  <si>
    <t>DATA TINGGKAT SERANGAN PENYAKIT  TANAMAN PERKEBUNAN PER KOMODITI PADA TRIWULAN IV</t>
  </si>
  <si>
    <t>Tinggkat serangan Penyakit  Tanaman Perkebunan Per Komoditi pada Triwulan IV</t>
  </si>
  <si>
    <t>Samarinda,        Desember  2017</t>
  </si>
  <si>
    <t>Dari hasil grafik diperoleh tingkat serangan penyakit tanaman perkebunan yang paling tinggi adalah penyakit Jamur akar Putih yang menyerang komoditi Karet dengan tingkat serangan mencapai 474.60 Ha disusul dengan penyakit Kering Alur Sadap dengan tingkat serangan mencapai 240.93 Ha pada Komoditi Karet, untuk penyakit Busuk Pangkal Batang yang menyerang komoditi lada dengan tingkat serangan seluas 55.34 Ha. Jenis serangan penyakit yang lain pada komoditi tanaman perkebunan yang lain belum begitu dominan.</t>
  </si>
  <si>
    <t>Keiting</t>
  </si>
  <si>
    <t>Kepala UPTD - P2TP,</t>
  </si>
  <si>
    <t>Dari hasil grafik diperoleh tingkat serangan hama yang paling tinggi adalah Hama PBK yang menyerang pada tanaman kakao dengan tingkat serangan mencapai 87.83. Hama Tikus yang menyerang pada tanaman Kelapa Sawit  dengan tingkat serangan sebesar 64.45 Ha, Hama Landak  yang menyerang pada tanaman Kelapa Sawit dengan tingkat serangan 58.80 Ha, Hama rayap yang menyerang tanaman karet dengan tingkat serangan 48.01 Ha dan Babi hutan yang menyerang  tanaman kelapa sawit dengan tingkat serangan 39.45 Ha, untuk hama yang lain tingkat seranganya tidak terlalu dominan.</t>
  </si>
  <si>
    <t>S</t>
  </si>
  <si>
    <t>P</t>
  </si>
  <si>
    <t>Hama Yang Menyerang</t>
  </si>
  <si>
    <t>TRI WULAN IV TAHUN ANGGARAN  2017</t>
  </si>
  <si>
    <t>Dari hasil grafik luas serangan dan luas pengendalian hama yang menyerang tanaman perkebunan pada triwulan IV adalah hama PBK yang menyerang tanaman Kakao dengan luas serangan 87.93 Ha yang telah dikendalikan seluas 40.90 Ha, Hama Tikus yang menyerang tanaman kelapa sawit dengan tingkat serangan 64.45 Ha yang telah dikendalikan seluas 10.32 Ha, Hama Landak yang menyerang Kelapa Sawit dengan tingkat serangan 58.80 Ha yang telah dikendalikan seluas 26.17 Ha, Hama rayap yang menyerang tanaman karet  dengan tingkat serangan seluas 48.01 Ha dan telah dikendalikan seluas 39.72 Ha, dan Hama babi hutan yang menyerang tanaman Kelapa Sawit seluas 39.45 Ha dan telah dikendalikan seluas 7.67 Ha. Untuk tingkat serangan hama yang lain tingkat serangannya kurang begitu dominan.</t>
  </si>
  <si>
    <t>s</t>
  </si>
  <si>
    <t>p</t>
  </si>
  <si>
    <t>Penyakit Yang Menyerang</t>
  </si>
  <si>
    <t>Penyakit Tanaman Perkebunan</t>
  </si>
  <si>
    <t>Dari hasil grafik luas serangan dan luas pengendalian penyakit yang menyerang tanaman perkebunan untuk penyakit  JAP yang menyerang komoditi  dengan tingkat serangan seluas 474.60 Ha yang sudah dikendalikan seluas 3.33 Ha, Penyakit KAS dengan tingkat serangan seluas 240.93 Ha yang sudah dikendalikan seluas 0.20 Ha, Penyakit Busuk Pangkal Batang dengan tingkat serangan seluas 55.34 Ha yang telah dikendalikan seluas 32.30 Ha, penyakit Crown Disease dengan tingkat serangan 41.40 Ha dengan luas pengendalian 65.50 Ha, Penyakit Ganoderma, sp dengan tingkat serangan 23.08 Ha yang sudah dikendalikan seluas 82.36 Ha, untuk penyakit Busuk buah mengalami serangan seluas 31.59 Ha dan belum ada pengendalian.</t>
  </si>
  <si>
    <t>Grafik  Luas Serangan dan Luas Pengendalian Hama Tanaman Perkebunan Tri Wulan IV</t>
  </si>
  <si>
    <t>Grafik  Luas Serangan dan Luas Pengendalian Penyakit Tanaman Perkebunan Tri Wulan IV</t>
  </si>
</sst>
</file>

<file path=xl/styles.xml><?xml version="1.0" encoding="utf-8"?>
<styleSheet xmlns="http://schemas.openxmlformats.org/spreadsheetml/2006/main">
  <numFmts count="7">
    <numFmt numFmtId="41" formatCode="_(* #,##0_);_(* \(#,##0\);_(* &quot;-&quot;_);_(@_)"/>
    <numFmt numFmtId="43" formatCode="_(* #,##0.00_);_(* \(#,##0.00\);_(* &quot;-&quot;??_);_(@_)"/>
    <numFmt numFmtId="164" formatCode="_(* #,##0.0_);_(* \(#,##0.0\);_(* &quot;-&quot;_);_(@_)"/>
    <numFmt numFmtId="165" formatCode="_(* #,##0.00_);_(* \(#,##0.00\);_(* &quot;-&quot;_);_(@_)"/>
    <numFmt numFmtId="166" formatCode="#,##0.0"/>
    <numFmt numFmtId="167" formatCode="_(* #,##0.0_);_(* \(#,##0.0\);_(* &quot;-&quot;??_);_(@_)"/>
    <numFmt numFmtId="168" formatCode="_(* #,##0_);_(* \(#,##0\);_(* &quot;-&quot;??_);_(@_)"/>
  </numFmts>
  <fonts count="28">
    <font>
      <sz val="11"/>
      <color theme="1"/>
      <name val="Calibri"/>
      <family val="2"/>
      <charset val="1"/>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charset val="1"/>
      <scheme val="minor"/>
    </font>
    <font>
      <sz val="11"/>
      <color theme="1"/>
      <name val="Calibri"/>
      <family val="2"/>
      <scheme val="minor"/>
    </font>
    <font>
      <sz val="11"/>
      <color rgb="FFFF0000"/>
      <name val="Calibri"/>
      <family val="2"/>
      <charset val="1"/>
      <scheme val="minor"/>
    </font>
    <font>
      <sz val="14"/>
      <color theme="1"/>
      <name val="Calibri"/>
      <family val="2"/>
      <scheme val="minor"/>
    </font>
    <font>
      <sz val="12"/>
      <color theme="1"/>
      <name val="Calibri"/>
      <family val="2"/>
      <scheme val="minor"/>
    </font>
    <font>
      <b/>
      <sz val="12"/>
      <color theme="1"/>
      <name val="Calibri"/>
      <family val="2"/>
      <scheme val="minor"/>
    </font>
    <font>
      <sz val="12"/>
      <color theme="1"/>
      <name val="Calibri"/>
      <family val="2"/>
      <charset val="1"/>
      <scheme val="minor"/>
    </font>
    <font>
      <b/>
      <sz val="11"/>
      <color theme="1"/>
      <name val="Calibri"/>
      <family val="2"/>
      <scheme val="minor"/>
    </font>
    <font>
      <sz val="12"/>
      <color theme="0"/>
      <name val="Calibri"/>
      <family val="2"/>
      <charset val="1"/>
      <scheme val="minor"/>
    </font>
    <font>
      <sz val="12"/>
      <color rgb="FF0070C0"/>
      <name val="Calibri"/>
      <family val="2"/>
      <scheme val="minor"/>
    </font>
    <font>
      <b/>
      <sz val="12"/>
      <color rgb="FF0070C0"/>
      <name val="Calibri"/>
      <family val="2"/>
      <scheme val="minor"/>
    </font>
    <font>
      <b/>
      <sz val="12"/>
      <color theme="4"/>
      <name val="Calibri"/>
      <family val="2"/>
      <scheme val="minor"/>
    </font>
    <font>
      <sz val="12"/>
      <color theme="4"/>
      <name val="Calibri"/>
      <family val="2"/>
      <scheme val="minor"/>
    </font>
    <font>
      <i/>
      <sz val="12"/>
      <color theme="1"/>
      <name val="Calibri"/>
      <family val="2"/>
      <scheme val="minor"/>
    </font>
    <font>
      <b/>
      <sz val="12"/>
      <color theme="1"/>
      <name val="Calibri"/>
      <family val="2"/>
      <charset val="1"/>
      <scheme val="minor"/>
    </font>
    <font>
      <sz val="12"/>
      <color rgb="FF00B0F0"/>
      <name val="Calibri"/>
      <family val="2"/>
      <scheme val="minor"/>
    </font>
    <font>
      <sz val="11"/>
      <color theme="4"/>
      <name val="Calibri"/>
      <family val="2"/>
      <scheme val="minor"/>
    </font>
    <font>
      <b/>
      <sz val="11"/>
      <color theme="4"/>
      <name val="Calibri"/>
      <family val="2"/>
      <scheme val="minor"/>
    </font>
    <font>
      <i/>
      <sz val="11"/>
      <color theme="1"/>
      <name val="Calibri"/>
      <family val="2"/>
      <scheme val="minor"/>
    </font>
    <font>
      <sz val="11"/>
      <name val="Calibri"/>
      <family val="2"/>
      <charset val="1"/>
      <scheme val="minor"/>
    </font>
    <font>
      <sz val="11"/>
      <color rgb="FFC00000"/>
      <name val="Calibri"/>
      <family val="2"/>
      <charset val="1"/>
      <scheme val="minor"/>
    </font>
    <font>
      <b/>
      <u/>
      <sz val="12"/>
      <color theme="1"/>
      <name val="Calibri"/>
      <family val="2"/>
      <scheme val="minor"/>
    </font>
    <font>
      <b/>
      <u/>
      <sz val="11"/>
      <color theme="1"/>
      <name val="Calibri"/>
      <family val="2"/>
      <scheme val="minor"/>
    </font>
    <font>
      <sz val="11"/>
      <color rgb="FF0070C0"/>
      <name val="Calibri"/>
      <family val="2"/>
      <charset val="1"/>
      <scheme val="minor"/>
    </font>
  </fonts>
  <fills count="3">
    <fill>
      <patternFill patternType="none"/>
    </fill>
    <fill>
      <patternFill patternType="gray125"/>
    </fill>
    <fill>
      <patternFill patternType="solid">
        <fgColor theme="0"/>
        <bgColor indexed="64"/>
      </patternFill>
    </fill>
  </fills>
  <borders count="104">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style="thin">
        <color indexed="64"/>
      </right>
      <top/>
      <bottom/>
      <diagonal/>
    </border>
    <border>
      <left style="thin">
        <color indexed="64"/>
      </left>
      <right style="thin">
        <color indexed="64"/>
      </right>
      <top/>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top style="medium">
        <color indexed="64"/>
      </top>
      <bottom/>
      <diagonal/>
    </border>
    <border>
      <left/>
      <right style="thin">
        <color indexed="64"/>
      </right>
      <top style="medium">
        <color indexed="64"/>
      </top>
      <bottom/>
      <diagonal/>
    </border>
    <border>
      <left/>
      <right style="thin">
        <color indexed="64"/>
      </right>
      <top/>
      <bottom style="hair">
        <color indexed="64"/>
      </bottom>
      <diagonal/>
    </border>
    <border>
      <left/>
      <right style="thin">
        <color indexed="64"/>
      </right>
      <top style="hair">
        <color indexed="64"/>
      </top>
      <bottom/>
      <diagonal/>
    </border>
    <border>
      <left style="thin">
        <color indexed="64"/>
      </left>
      <right style="thin">
        <color indexed="64"/>
      </right>
      <top/>
      <bottom style="hair">
        <color indexed="64"/>
      </bottom>
      <diagonal/>
    </border>
    <border>
      <left style="medium">
        <color indexed="64"/>
      </left>
      <right style="thin">
        <color indexed="64"/>
      </right>
      <top style="medium">
        <color indexed="64"/>
      </top>
      <bottom/>
      <diagonal/>
    </border>
    <border>
      <left style="medium">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right style="thin">
        <color indexed="64"/>
      </right>
      <top style="hair">
        <color indexed="64"/>
      </top>
      <bottom style="medium">
        <color indexed="64"/>
      </bottom>
      <diagonal/>
    </border>
    <border>
      <left style="medium">
        <color indexed="64"/>
      </left>
      <right style="thin">
        <color indexed="64"/>
      </right>
      <top style="hair">
        <color indexed="64"/>
      </top>
      <bottom style="medium">
        <color indexed="64"/>
      </bottom>
      <diagonal/>
    </border>
    <border>
      <left style="thin">
        <color indexed="64"/>
      </left>
      <right style="thin">
        <color indexed="64"/>
      </right>
      <top style="hair">
        <color indexed="64"/>
      </top>
      <bottom style="medium">
        <color indexed="64"/>
      </bottom>
      <diagonal/>
    </border>
    <border>
      <left style="thin">
        <color indexed="64"/>
      </left>
      <right/>
      <top style="hair">
        <color indexed="64"/>
      </top>
      <bottom style="medium">
        <color indexed="64"/>
      </bottom>
      <diagonal/>
    </border>
    <border>
      <left style="medium">
        <color indexed="64"/>
      </left>
      <right style="thin">
        <color indexed="64"/>
      </right>
      <top/>
      <bottom style="hair">
        <color indexed="64"/>
      </bottom>
      <diagonal/>
    </border>
    <border>
      <left style="thin">
        <color indexed="64"/>
      </left>
      <right/>
      <top/>
      <bottom style="hair">
        <color indexed="64"/>
      </bottom>
      <diagonal/>
    </border>
    <border>
      <left style="thin">
        <color indexed="64"/>
      </left>
      <right style="medium">
        <color indexed="64"/>
      </right>
      <top/>
      <bottom style="hair">
        <color indexed="64"/>
      </bottom>
      <diagonal/>
    </border>
    <border>
      <left style="thin">
        <color indexed="64"/>
      </left>
      <right style="medium">
        <color indexed="64"/>
      </right>
      <top style="hair">
        <color indexed="64"/>
      </top>
      <bottom style="medium">
        <color indexed="64"/>
      </bottom>
      <diagonal/>
    </border>
    <border>
      <left style="thin">
        <color indexed="64"/>
      </left>
      <right/>
      <top style="hair">
        <color indexed="64"/>
      </top>
      <bottom/>
      <diagonal/>
    </border>
    <border>
      <left style="thin">
        <color indexed="64"/>
      </left>
      <right style="thin">
        <color indexed="64"/>
      </right>
      <top style="hair">
        <color indexed="64"/>
      </top>
      <bottom/>
      <diagonal/>
    </border>
    <border>
      <left style="medium">
        <color indexed="64"/>
      </left>
      <right/>
      <top style="medium">
        <color indexed="64"/>
      </top>
      <bottom/>
      <diagonal/>
    </border>
    <border>
      <left style="medium">
        <color indexed="64"/>
      </left>
      <right/>
      <top/>
      <bottom style="hair">
        <color indexed="64"/>
      </bottom>
      <diagonal/>
    </border>
    <border>
      <left style="medium">
        <color indexed="64"/>
      </left>
      <right/>
      <top/>
      <bottom/>
      <diagonal/>
    </border>
    <border>
      <left style="medium">
        <color indexed="64"/>
      </left>
      <right/>
      <top style="hair">
        <color indexed="64"/>
      </top>
      <bottom style="hair">
        <color indexed="64"/>
      </bottom>
      <diagonal/>
    </border>
    <border>
      <left style="medium">
        <color indexed="64"/>
      </left>
      <right/>
      <top style="hair">
        <color indexed="64"/>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hair">
        <color indexed="64"/>
      </top>
      <bottom/>
      <diagonal/>
    </border>
    <border>
      <left style="thin">
        <color indexed="64"/>
      </left>
      <right style="medium">
        <color indexed="64"/>
      </right>
      <top style="hair">
        <color indexed="64"/>
      </top>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bottom style="medium">
        <color indexed="64"/>
      </bottom>
      <diagonal/>
    </border>
    <border>
      <left style="medium">
        <color indexed="64"/>
      </left>
      <right style="medium">
        <color indexed="64"/>
      </right>
      <top style="hair">
        <color indexed="64"/>
      </top>
      <bottom style="hair">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thin">
        <color indexed="64"/>
      </left>
      <right style="medium">
        <color indexed="64"/>
      </right>
      <top style="thin">
        <color indexed="64"/>
      </top>
      <bottom style="medium">
        <color indexed="64"/>
      </bottom>
      <diagonal/>
    </border>
    <border>
      <left/>
      <right/>
      <top style="medium">
        <color indexed="64"/>
      </top>
      <bottom/>
      <diagonal/>
    </border>
    <border>
      <left/>
      <right/>
      <top style="thin">
        <color indexed="64"/>
      </top>
      <bottom style="thin">
        <color indexed="64"/>
      </bottom>
      <diagonal/>
    </border>
    <border>
      <left/>
      <right/>
      <top style="medium">
        <color indexed="64"/>
      </top>
      <bottom style="medium">
        <color indexed="64"/>
      </bottom>
      <diagonal/>
    </border>
    <border>
      <left style="medium">
        <color indexed="64"/>
      </left>
      <right style="medium">
        <color indexed="64"/>
      </right>
      <top style="medium">
        <color indexed="64"/>
      </top>
      <bottom/>
      <diagonal/>
    </border>
    <border>
      <left/>
      <right/>
      <top style="medium">
        <color indexed="64"/>
      </top>
      <bottom style="thin">
        <color indexed="64"/>
      </bottom>
      <diagonal/>
    </border>
    <border>
      <left/>
      <right/>
      <top style="thin">
        <color indexed="64"/>
      </top>
      <bottom/>
      <diagonal/>
    </border>
    <border>
      <left style="medium">
        <color indexed="64"/>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right/>
      <top style="hair">
        <color indexed="64"/>
      </top>
      <bottom/>
      <diagonal/>
    </border>
    <border>
      <left style="thin">
        <color indexed="64"/>
      </left>
      <right style="medium">
        <color indexed="64"/>
      </right>
      <top style="thin">
        <color indexed="64"/>
      </top>
      <bottom style="hair">
        <color indexed="64"/>
      </bottom>
      <diagonal/>
    </border>
    <border>
      <left/>
      <right/>
      <top/>
      <bottom style="medium">
        <color indexed="64"/>
      </bottom>
      <diagonal/>
    </border>
    <border>
      <left/>
      <right style="medium">
        <color indexed="64"/>
      </right>
      <top style="medium">
        <color indexed="64"/>
      </top>
      <bottom/>
      <diagonal/>
    </border>
    <border>
      <left style="medium">
        <color indexed="64"/>
      </left>
      <right style="medium">
        <color indexed="64"/>
      </right>
      <top style="hair">
        <color indexed="64"/>
      </top>
      <bottom style="medium">
        <color indexed="64"/>
      </bottom>
      <diagonal/>
    </border>
    <border>
      <left/>
      <right style="medium">
        <color indexed="64"/>
      </right>
      <top style="hair">
        <color indexed="64"/>
      </top>
      <bottom style="medium">
        <color indexed="64"/>
      </bottom>
      <diagonal/>
    </border>
    <border>
      <left style="hair">
        <color indexed="64"/>
      </left>
      <right style="hair">
        <color indexed="64"/>
      </right>
      <top style="thin">
        <color indexed="64"/>
      </top>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bottom style="thin">
        <color indexed="64"/>
      </bottom>
      <diagonal/>
    </border>
    <border>
      <left style="medium">
        <color indexed="64"/>
      </left>
      <right/>
      <top style="hair">
        <color indexed="64"/>
      </top>
      <bottom/>
      <diagonal/>
    </border>
    <border>
      <left style="medium">
        <color indexed="64"/>
      </left>
      <right style="medium">
        <color indexed="64"/>
      </right>
      <top style="hair">
        <color indexed="64"/>
      </top>
      <bottom/>
      <diagonal/>
    </border>
    <border>
      <left/>
      <right style="medium">
        <color indexed="64"/>
      </right>
      <top style="hair">
        <color indexed="64"/>
      </top>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bottom/>
      <diagonal/>
    </border>
    <border>
      <left/>
      <right style="medium">
        <color indexed="64"/>
      </right>
      <top/>
      <bottom style="medium">
        <color indexed="64"/>
      </bottom>
      <diagonal/>
    </border>
  </borders>
  <cellStyleXfs count="11">
    <xf numFmtId="0" fontId="0" fillId="0" borderId="0"/>
    <xf numFmtId="43" fontId="4" fillId="0" borderId="0" applyFont="0" applyFill="0" applyBorder="0" applyAlignment="0" applyProtection="0"/>
    <xf numFmtId="41" fontId="4"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cellStyleXfs>
  <cellXfs count="1518">
    <xf numFmtId="0" fontId="0" fillId="0" borderId="0" xfId="0"/>
    <xf numFmtId="0" fontId="0" fillId="0" borderId="0" xfId="0" applyFill="1"/>
    <xf numFmtId="0" fontId="5" fillId="0" borderId="0" xfId="9" applyFill="1"/>
    <xf numFmtId="0" fontId="7" fillId="0" borderId="0" xfId="9" applyFont="1" applyFill="1" applyBorder="1"/>
    <xf numFmtId="0" fontId="8" fillId="0" borderId="1" xfId="10" applyFont="1" applyFill="1" applyBorder="1" applyAlignment="1">
      <alignment horizontal="center"/>
    </xf>
    <xf numFmtId="0" fontId="8" fillId="0" borderId="2" xfId="10" applyFont="1" applyFill="1" applyBorder="1" applyAlignment="1">
      <alignment horizontal="center"/>
    </xf>
    <xf numFmtId="0" fontId="8" fillId="0" borderId="3" xfId="9" applyFont="1" applyFill="1" applyBorder="1" applyAlignment="1">
      <alignment horizontal="center"/>
    </xf>
    <xf numFmtId="0" fontId="8" fillId="0" borderId="4" xfId="9" applyFont="1" applyFill="1" applyBorder="1" applyAlignment="1">
      <alignment horizontal="right"/>
    </xf>
    <xf numFmtId="0" fontId="9" fillId="0" borderId="5" xfId="9" applyFont="1" applyFill="1" applyBorder="1"/>
    <xf numFmtId="41" fontId="8" fillId="0" borderId="3" xfId="2" quotePrefix="1" applyFont="1" applyFill="1" applyBorder="1" applyAlignment="1">
      <alignment horizontal="center"/>
    </xf>
    <xf numFmtId="0" fontId="8" fillId="0" borderId="1" xfId="9" applyFont="1" applyFill="1" applyBorder="1"/>
    <xf numFmtId="0" fontId="8" fillId="0" borderId="6" xfId="9" applyFont="1" applyFill="1" applyBorder="1"/>
    <xf numFmtId="0" fontId="8" fillId="0" borderId="6" xfId="9" applyFont="1" applyFill="1" applyBorder="1" applyAlignment="1">
      <alignment horizontal="right"/>
    </xf>
    <xf numFmtId="0" fontId="8" fillId="0" borderId="7" xfId="9" applyFont="1" applyFill="1" applyBorder="1" applyAlignment="1">
      <alignment horizontal="center"/>
    </xf>
    <xf numFmtId="0" fontId="8" fillId="0" borderId="7" xfId="9" quotePrefix="1" applyFont="1" applyFill="1" applyBorder="1" applyAlignment="1">
      <alignment horizontal="left"/>
    </xf>
    <xf numFmtId="41" fontId="8" fillId="0" borderId="1" xfId="2" quotePrefix="1" applyFont="1" applyFill="1" applyBorder="1" applyAlignment="1">
      <alignment horizontal="center"/>
    </xf>
    <xf numFmtId="0" fontId="8" fillId="0" borderId="1" xfId="9" applyFont="1" applyFill="1" applyBorder="1" applyAlignment="1">
      <alignment horizontal="left"/>
    </xf>
    <xf numFmtId="0" fontId="8" fillId="0" borderId="1" xfId="9" applyFont="1" applyFill="1" applyBorder="1" applyAlignment="1">
      <alignment horizontal="right"/>
    </xf>
    <xf numFmtId="0" fontId="8" fillId="0" borderId="8" xfId="9" applyFont="1" applyFill="1" applyBorder="1"/>
    <xf numFmtId="0" fontId="9" fillId="0" borderId="9" xfId="9" applyFont="1" applyFill="1" applyBorder="1" applyAlignment="1">
      <alignment horizontal="center"/>
    </xf>
    <xf numFmtId="0" fontId="9" fillId="0" borderId="9" xfId="9" applyFont="1" applyFill="1" applyBorder="1" applyAlignment="1">
      <alignment horizontal="right"/>
    </xf>
    <xf numFmtId="0" fontId="8" fillId="0" borderId="10" xfId="9" applyFont="1" applyFill="1" applyBorder="1" applyAlignment="1">
      <alignment horizontal="right"/>
    </xf>
    <xf numFmtId="0" fontId="8" fillId="0" borderId="10" xfId="9" quotePrefix="1" applyFont="1" applyFill="1" applyBorder="1" applyAlignment="1">
      <alignment horizontal="left"/>
    </xf>
    <xf numFmtId="41" fontId="8" fillId="0" borderId="8" xfId="2" applyFont="1" applyFill="1" applyBorder="1" applyAlignment="1">
      <alignment horizontal="center"/>
    </xf>
    <xf numFmtId="41" fontId="8" fillId="0" borderId="8" xfId="2" quotePrefix="1" applyFont="1" applyFill="1" applyBorder="1" applyAlignment="1">
      <alignment horizontal="center"/>
    </xf>
    <xf numFmtId="0" fontId="8" fillId="0" borderId="8" xfId="9" quotePrefix="1" applyFont="1" applyFill="1" applyBorder="1" applyAlignment="1">
      <alignment horizontal="left"/>
    </xf>
    <xf numFmtId="41" fontId="8" fillId="0" borderId="8" xfId="2" applyFont="1" applyFill="1" applyBorder="1" applyAlignment="1">
      <alignment horizontal="right"/>
    </xf>
    <xf numFmtId="0" fontId="8" fillId="0" borderId="2" xfId="9" applyFont="1" applyFill="1" applyBorder="1"/>
    <xf numFmtId="0" fontId="9" fillId="0" borderId="5" xfId="9" applyFont="1" applyFill="1" applyBorder="1" applyAlignment="1">
      <alignment horizontal="left"/>
    </xf>
    <xf numFmtId="0" fontId="8" fillId="0" borderId="7" xfId="9" applyFont="1" applyFill="1" applyBorder="1" applyAlignment="1">
      <alignment horizontal="right"/>
    </xf>
    <xf numFmtId="0" fontId="8" fillId="0" borderId="7" xfId="9" applyFont="1" applyFill="1" applyBorder="1" applyAlignment="1">
      <alignment horizontal="left"/>
    </xf>
    <xf numFmtId="0" fontId="8" fillId="0" borderId="1" xfId="9" applyFont="1" applyFill="1" applyBorder="1" applyAlignment="1">
      <alignment horizontal="center"/>
    </xf>
    <xf numFmtId="0" fontId="9" fillId="0" borderId="10" xfId="9" applyFont="1" applyFill="1" applyBorder="1" applyAlignment="1">
      <alignment horizontal="center"/>
    </xf>
    <xf numFmtId="41" fontId="9" fillId="0" borderId="8" xfId="2" applyFont="1" applyFill="1" applyBorder="1" applyAlignment="1">
      <alignment horizontal="right"/>
    </xf>
    <xf numFmtId="41" fontId="9" fillId="0" borderId="8" xfId="9" applyNumberFormat="1" applyFont="1" applyFill="1" applyBorder="1" applyAlignment="1">
      <alignment horizontal="right"/>
    </xf>
    <xf numFmtId="0" fontId="8" fillId="0" borderId="8" xfId="9" applyFont="1" applyFill="1" applyBorder="1" applyAlignment="1">
      <alignment horizontal="center"/>
    </xf>
    <xf numFmtId="3" fontId="8" fillId="0" borderId="8" xfId="9" applyNumberFormat="1" applyFont="1" applyFill="1" applyBorder="1" applyAlignment="1">
      <alignment horizontal="right"/>
    </xf>
    <xf numFmtId="41" fontId="9" fillId="0" borderId="2" xfId="2" applyFont="1" applyFill="1" applyBorder="1" applyAlignment="1">
      <alignment horizontal="right"/>
    </xf>
    <xf numFmtId="0" fontId="8" fillId="0" borderId="11" xfId="9" applyFont="1" applyFill="1" applyBorder="1" applyAlignment="1">
      <alignment horizontal="right"/>
    </xf>
    <xf numFmtId="41" fontId="8" fillId="0" borderId="12" xfId="2" applyFont="1" applyFill="1" applyBorder="1" applyAlignment="1">
      <alignment horizontal="right"/>
    </xf>
    <xf numFmtId="0" fontId="8" fillId="0" borderId="3" xfId="9" quotePrefix="1" applyFont="1" applyFill="1" applyBorder="1"/>
    <xf numFmtId="0" fontId="10" fillId="0" borderId="0" xfId="0" applyFont="1" applyFill="1" applyAlignment="1">
      <alignment horizontal="left" vertical="top"/>
    </xf>
    <xf numFmtId="0" fontId="11" fillId="0" borderId="0" xfId="9" applyFont="1" applyFill="1" applyBorder="1" applyAlignment="1">
      <alignment horizontal="center"/>
    </xf>
    <xf numFmtId="0" fontId="8" fillId="0" borderId="2" xfId="5" applyFont="1" applyFill="1" applyBorder="1" applyAlignment="1">
      <alignment horizontal="center"/>
    </xf>
    <xf numFmtId="0" fontId="8" fillId="0" borderId="13" xfId="5" applyFont="1" applyFill="1" applyBorder="1" applyAlignment="1">
      <alignment horizontal="center"/>
    </xf>
    <xf numFmtId="0" fontId="8" fillId="0" borderId="12" xfId="5" applyFont="1" applyFill="1" applyBorder="1" applyAlignment="1">
      <alignment horizontal="center"/>
    </xf>
    <xf numFmtId="0" fontId="9" fillId="0" borderId="3" xfId="5" applyFont="1" applyFill="1" applyBorder="1"/>
    <xf numFmtId="0" fontId="8" fillId="0" borderId="1" xfId="5" applyFont="1" applyFill="1" applyBorder="1"/>
    <xf numFmtId="164" fontId="8" fillId="0" borderId="7" xfId="2" applyNumberFormat="1" applyFont="1" applyFill="1" applyBorder="1" applyAlignment="1">
      <alignment horizontal="center"/>
    </xf>
    <xf numFmtId="0" fontId="9" fillId="0" borderId="8" xfId="5" quotePrefix="1" applyFont="1" applyFill="1" applyBorder="1"/>
    <xf numFmtId="0" fontId="9" fillId="0" borderId="8" xfId="5" applyFont="1" applyFill="1" applyBorder="1" applyAlignment="1">
      <alignment horizontal="center"/>
    </xf>
    <xf numFmtId="41" fontId="9" fillId="0" borderId="8" xfId="2" applyNumberFormat="1" applyFont="1" applyFill="1" applyBorder="1" applyAlignment="1">
      <alignment horizontal="center"/>
    </xf>
    <xf numFmtId="41" fontId="9" fillId="0" borderId="8" xfId="2" applyFont="1" applyFill="1" applyBorder="1"/>
    <xf numFmtId="0" fontId="9" fillId="0" borderId="2" xfId="5" applyFont="1" applyFill="1" applyBorder="1"/>
    <xf numFmtId="0" fontId="8" fillId="0" borderId="2" xfId="5" applyFont="1" applyFill="1" applyBorder="1"/>
    <xf numFmtId="0" fontId="8" fillId="0" borderId="14" xfId="5" applyFont="1" applyFill="1" applyBorder="1" applyAlignment="1">
      <alignment horizontal="right"/>
    </xf>
    <xf numFmtId="0" fontId="8" fillId="0" borderId="2" xfId="5" applyFont="1" applyFill="1" applyBorder="1" applyAlignment="1">
      <alignment horizontal="left"/>
    </xf>
    <xf numFmtId="41" fontId="8" fillId="0" borderId="2" xfId="2" applyNumberFormat="1" applyFont="1" applyFill="1" applyBorder="1" applyAlignment="1">
      <alignment horizontal="center"/>
    </xf>
    <xf numFmtId="41" fontId="8" fillId="0" borderId="2" xfId="2" quotePrefix="1" applyNumberFormat="1" applyFont="1" applyFill="1" applyBorder="1" applyAlignment="1">
      <alignment horizontal="center"/>
    </xf>
    <xf numFmtId="164" fontId="8" fillId="0" borderId="2" xfId="2" quotePrefix="1" applyNumberFormat="1" applyFont="1" applyFill="1" applyBorder="1" applyAlignment="1">
      <alignment horizontal="center"/>
    </xf>
    <xf numFmtId="0" fontId="9" fillId="0" borderId="10" xfId="5" applyFont="1" applyFill="1" applyBorder="1" applyAlignment="1">
      <alignment horizontal="center"/>
    </xf>
    <xf numFmtId="0" fontId="9" fillId="0" borderId="8" xfId="5" applyFont="1" applyFill="1" applyBorder="1" applyAlignment="1">
      <alignment horizontal="left"/>
    </xf>
    <xf numFmtId="164" fontId="8" fillId="0" borderId="2" xfId="2" applyNumberFormat="1" applyFont="1" applyFill="1" applyBorder="1" applyAlignment="1">
      <alignment horizontal="center"/>
    </xf>
    <xf numFmtId="0" fontId="8" fillId="0" borderId="15" xfId="5" applyFont="1" applyFill="1" applyBorder="1"/>
    <xf numFmtId="164" fontId="8" fillId="0" borderId="15" xfId="2" applyNumberFormat="1" applyFont="1" applyFill="1" applyBorder="1" applyAlignment="1">
      <alignment horizontal="center"/>
    </xf>
    <xf numFmtId="0" fontId="9" fillId="0" borderId="4" xfId="5" applyFont="1" applyFill="1" applyBorder="1"/>
    <xf numFmtId="0" fontId="8" fillId="0" borderId="8" xfId="5" applyFont="1" applyFill="1" applyBorder="1"/>
    <xf numFmtId="165" fontId="9" fillId="0" borderId="8" xfId="2" applyNumberFormat="1" applyFont="1" applyFill="1" applyBorder="1" applyAlignment="1">
      <alignment horizontal="center"/>
    </xf>
    <xf numFmtId="166" fontId="9" fillId="0" borderId="9" xfId="5" applyNumberFormat="1" applyFont="1" applyFill="1" applyBorder="1" applyAlignment="1">
      <alignment horizontal="right"/>
    </xf>
    <xf numFmtId="0" fontId="8" fillId="0" borderId="8" xfId="5" quotePrefix="1" applyFont="1" applyFill="1" applyBorder="1" applyAlignment="1">
      <alignment horizontal="left"/>
    </xf>
    <xf numFmtId="164" fontId="8" fillId="0" borderId="11" xfId="2" applyNumberFormat="1" applyFont="1" applyFill="1" applyBorder="1" applyAlignment="1">
      <alignment horizontal="center"/>
    </xf>
    <xf numFmtId="0" fontId="10" fillId="0" borderId="12" xfId="6" applyFont="1" applyFill="1" applyBorder="1" applyAlignment="1">
      <alignment horizontal="left" vertical="top"/>
    </xf>
    <xf numFmtId="0" fontId="10" fillId="0" borderId="6" xfId="6" applyFont="1" applyFill="1" applyBorder="1" applyAlignment="1">
      <alignment horizontal="left" vertical="top"/>
    </xf>
    <xf numFmtId="0" fontId="10" fillId="0" borderId="11" xfId="6" applyFont="1" applyFill="1" applyBorder="1" applyAlignment="1">
      <alignment horizontal="left" vertical="top"/>
    </xf>
    <xf numFmtId="0" fontId="10" fillId="0" borderId="12" xfId="6" applyFont="1" applyFill="1" applyBorder="1" applyAlignment="1">
      <alignment horizontal="center" vertical="top"/>
    </xf>
    <xf numFmtId="0" fontId="10" fillId="0" borderId="4" xfId="6" applyFont="1" applyFill="1" applyBorder="1" applyAlignment="1">
      <alignment horizontal="left" vertical="top"/>
    </xf>
    <xf numFmtId="0" fontId="10" fillId="0" borderId="16" xfId="6" applyFont="1" applyFill="1" applyBorder="1" applyAlignment="1">
      <alignment horizontal="left" vertical="top"/>
    </xf>
    <xf numFmtId="41" fontId="10" fillId="0" borderId="11" xfId="2" applyFont="1" applyFill="1" applyBorder="1" applyAlignment="1">
      <alignment horizontal="left" vertical="top"/>
    </xf>
    <xf numFmtId="41" fontId="10" fillId="0" borderId="12" xfId="2" applyFont="1" applyFill="1" applyBorder="1" applyAlignment="1">
      <alignment horizontal="left" vertical="top"/>
    </xf>
    <xf numFmtId="0" fontId="10" fillId="0" borderId="12" xfId="6" applyFont="1" applyFill="1" applyBorder="1" applyAlignment="1">
      <alignment vertical="top"/>
    </xf>
    <xf numFmtId="0" fontId="10" fillId="0" borderId="8" xfId="6" quotePrefix="1" applyFont="1" applyFill="1" applyBorder="1" applyAlignment="1">
      <alignment horizontal="center" vertical="top"/>
    </xf>
    <xf numFmtId="0" fontId="9" fillId="0" borderId="9" xfId="6" applyFont="1" applyFill="1" applyBorder="1" applyAlignment="1">
      <alignment horizontal="right" vertical="top"/>
    </xf>
    <xf numFmtId="0" fontId="9" fillId="0" borderId="10" xfId="6" applyFont="1" applyFill="1" applyBorder="1" applyAlignment="1">
      <alignment horizontal="left" vertical="top"/>
    </xf>
    <xf numFmtId="0" fontId="10" fillId="0" borderId="10" xfId="6" applyFont="1" applyFill="1" applyBorder="1" applyAlignment="1">
      <alignment horizontal="left" vertical="top"/>
    </xf>
    <xf numFmtId="0" fontId="8" fillId="0" borderId="1" xfId="6" applyFont="1" applyFill="1" applyBorder="1" applyAlignment="1">
      <alignment horizontal="left" vertical="top"/>
    </xf>
    <xf numFmtId="0" fontId="8" fillId="0" borderId="3" xfId="7" applyFont="1" applyFill="1" applyBorder="1" applyAlignment="1">
      <alignment horizontal="center"/>
    </xf>
    <xf numFmtId="0" fontId="8" fillId="0" borderId="4" xfId="7" applyFont="1" applyFill="1" applyBorder="1" applyAlignment="1">
      <alignment horizontal="center"/>
    </xf>
    <xf numFmtId="0" fontId="9" fillId="0" borderId="3" xfId="7" applyFont="1" applyFill="1" applyBorder="1"/>
    <xf numFmtId="0" fontId="8" fillId="0" borderId="7" xfId="7" applyFont="1" applyFill="1" applyBorder="1" applyAlignment="1">
      <alignment horizontal="center"/>
    </xf>
    <xf numFmtId="0" fontId="9" fillId="0" borderId="8" xfId="7" applyFont="1" applyFill="1" applyBorder="1" applyAlignment="1">
      <alignment horizontal="center"/>
    </xf>
    <xf numFmtId="0" fontId="8" fillId="0" borderId="8" xfId="7" applyFont="1" applyFill="1" applyBorder="1" applyAlignment="1">
      <alignment horizontal="left"/>
    </xf>
    <xf numFmtId="41" fontId="9" fillId="0" borderId="8" xfId="2" quotePrefix="1" applyFont="1" applyFill="1" applyBorder="1" applyAlignment="1">
      <alignment horizontal="right"/>
    </xf>
    <xf numFmtId="0" fontId="8" fillId="0" borderId="2" xfId="7" applyFont="1" applyFill="1" applyBorder="1"/>
    <xf numFmtId="0" fontId="8" fillId="0" borderId="8" xfId="7" applyFont="1" applyFill="1" applyBorder="1"/>
    <xf numFmtId="164" fontId="9" fillId="0" borderId="8" xfId="2" applyNumberFormat="1" applyFont="1" applyFill="1" applyBorder="1" applyAlignment="1">
      <alignment horizontal="right"/>
    </xf>
    <xf numFmtId="0" fontId="9" fillId="0" borderId="2" xfId="7" applyFont="1" applyFill="1" applyBorder="1"/>
    <xf numFmtId="0" fontId="9" fillId="0" borderId="14" xfId="7" applyFont="1" applyFill="1" applyBorder="1"/>
    <xf numFmtId="0" fontId="9" fillId="0" borderId="15" xfId="7" applyFont="1" applyFill="1" applyBorder="1"/>
    <xf numFmtId="0" fontId="9" fillId="0" borderId="10" xfId="7" applyFont="1" applyFill="1" applyBorder="1" applyAlignment="1">
      <alignment horizontal="center"/>
    </xf>
    <xf numFmtId="0" fontId="9" fillId="0" borderId="8" xfId="7" applyFont="1" applyFill="1" applyBorder="1" applyAlignment="1">
      <alignment horizontal="left"/>
    </xf>
    <xf numFmtId="165" fontId="9" fillId="0" borderId="8" xfId="7" applyNumberFormat="1" applyFont="1" applyFill="1" applyBorder="1" applyAlignment="1">
      <alignment horizontal="center"/>
    </xf>
    <xf numFmtId="0" fontId="9" fillId="0" borderId="1" xfId="7" applyFont="1" applyFill="1" applyBorder="1"/>
    <xf numFmtId="41" fontId="8" fillId="0" borderId="12" xfId="2" applyFont="1" applyFill="1" applyBorder="1" applyAlignment="1">
      <alignment horizontal="center"/>
    </xf>
    <xf numFmtId="0" fontId="8" fillId="0" borderId="6" xfId="8" applyFont="1" applyFill="1" applyBorder="1" applyAlignment="1">
      <alignment horizontal="right"/>
    </xf>
    <xf numFmtId="0" fontId="8" fillId="0" borderId="10" xfId="8" applyFont="1" applyFill="1" applyBorder="1" applyAlignment="1">
      <alignment horizontal="center"/>
    </xf>
    <xf numFmtId="0" fontId="8" fillId="0" borderId="8" xfId="8" applyFont="1" applyFill="1" applyBorder="1"/>
    <xf numFmtId="0" fontId="8" fillId="0" borderId="1" xfId="8" applyFont="1" applyFill="1" applyBorder="1"/>
    <xf numFmtId="0" fontId="9" fillId="0" borderId="8" xfId="8" applyFont="1" applyFill="1" applyBorder="1"/>
    <xf numFmtId="0" fontId="8" fillId="0" borderId="7" xfId="8" applyFont="1" applyFill="1" applyBorder="1" applyAlignment="1">
      <alignment horizontal="left"/>
    </xf>
    <xf numFmtId="0" fontId="8" fillId="0" borderId="1" xfId="8" applyFont="1" applyFill="1" applyBorder="1" applyAlignment="1">
      <alignment horizontal="left"/>
    </xf>
    <xf numFmtId="0" fontId="9" fillId="0" borderId="8" xfId="8" applyFont="1" applyFill="1" applyBorder="1" applyAlignment="1">
      <alignment horizontal="left"/>
    </xf>
    <xf numFmtId="41" fontId="8" fillId="0" borderId="12" xfId="2" quotePrefix="1" applyFont="1" applyFill="1" applyBorder="1" applyAlignment="1">
      <alignment horizontal="center"/>
    </xf>
    <xf numFmtId="168" fontId="9" fillId="0" borderId="9" xfId="1" applyNumberFormat="1" applyFont="1" applyFill="1" applyBorder="1" applyAlignment="1">
      <alignment horizontal="right"/>
    </xf>
    <xf numFmtId="0" fontId="8" fillId="0" borderId="12" xfId="9" applyFont="1" applyFill="1" applyBorder="1"/>
    <xf numFmtId="0" fontId="9" fillId="0" borderId="16" xfId="9" applyFont="1" applyFill="1" applyBorder="1" applyAlignment="1">
      <alignment horizontal="center"/>
    </xf>
    <xf numFmtId="0" fontId="9" fillId="0" borderId="16" xfId="9" applyFont="1" applyFill="1" applyBorder="1" applyAlignment="1">
      <alignment horizontal="right"/>
    </xf>
    <xf numFmtId="0" fontId="8" fillId="0" borderId="11" xfId="9" quotePrefix="1" applyFont="1" applyFill="1" applyBorder="1" applyAlignment="1">
      <alignment horizontal="left"/>
    </xf>
    <xf numFmtId="0" fontId="8" fillId="0" borderId="12" xfId="9" quotePrefix="1" applyFont="1" applyFill="1" applyBorder="1" applyAlignment="1">
      <alignment horizontal="left"/>
    </xf>
    <xf numFmtId="165" fontId="8" fillId="0" borderId="1" xfId="2" applyNumberFormat="1" applyFont="1" applyFill="1" applyBorder="1" applyAlignment="1">
      <alignment horizontal="right"/>
    </xf>
    <xf numFmtId="43" fontId="9" fillId="0" borderId="9" xfId="9" applyNumberFormat="1" applyFont="1" applyFill="1" applyBorder="1" applyAlignment="1">
      <alignment horizontal="right"/>
    </xf>
    <xf numFmtId="0" fontId="9" fillId="0" borderId="18" xfId="9" applyFont="1" applyFill="1" applyBorder="1" applyAlignment="1">
      <alignment horizontal="center"/>
    </xf>
    <xf numFmtId="41" fontId="8" fillId="0" borderId="3" xfId="7" applyNumberFormat="1" applyFont="1" applyFill="1" applyBorder="1" applyAlignment="1">
      <alignment horizontal="center"/>
    </xf>
    <xf numFmtId="0" fontId="8" fillId="0" borderId="5" xfId="9" quotePrefix="1" applyFont="1" applyFill="1" applyBorder="1" applyAlignment="1">
      <alignment horizontal="right"/>
    </xf>
    <xf numFmtId="0" fontId="8" fillId="0" borderId="4" xfId="9" quotePrefix="1" applyFont="1" applyFill="1" applyBorder="1"/>
    <xf numFmtId="0" fontId="9" fillId="0" borderId="19" xfId="9" quotePrefix="1" applyFont="1" applyFill="1" applyBorder="1"/>
    <xf numFmtId="0" fontId="8" fillId="0" borderId="19" xfId="9" quotePrefix="1" applyFont="1" applyFill="1" applyBorder="1" applyAlignment="1">
      <alignment horizontal="right"/>
    </xf>
    <xf numFmtId="0" fontId="8" fillId="0" borderId="20" xfId="9" applyFont="1" applyFill="1" applyBorder="1" applyAlignment="1">
      <alignment horizontal="right"/>
    </xf>
    <xf numFmtId="0" fontId="8" fillId="0" borderId="20" xfId="9" quotePrefix="1" applyFont="1" applyFill="1" applyBorder="1"/>
    <xf numFmtId="0" fontId="8" fillId="0" borderId="21" xfId="9" applyFont="1" applyFill="1" applyBorder="1"/>
    <xf numFmtId="0" fontId="8" fillId="0" borderId="21" xfId="9" applyFont="1" applyFill="1" applyBorder="1" applyAlignment="1">
      <alignment horizontal="right"/>
    </xf>
    <xf numFmtId="0" fontId="8" fillId="0" borderId="22" xfId="9" quotePrefix="1" applyFont="1" applyFill="1" applyBorder="1" applyAlignment="1">
      <alignment horizontal="left"/>
    </xf>
    <xf numFmtId="0" fontId="8" fillId="0" borderId="9" xfId="9" quotePrefix="1" applyFont="1" applyFill="1" applyBorder="1" applyAlignment="1">
      <alignment horizontal="right"/>
    </xf>
    <xf numFmtId="0" fontId="8" fillId="0" borderId="10" xfId="9" quotePrefix="1" applyFont="1" applyFill="1" applyBorder="1"/>
    <xf numFmtId="0" fontId="9" fillId="0" borderId="11" xfId="5" applyFont="1" applyFill="1" applyBorder="1"/>
    <xf numFmtId="0" fontId="12" fillId="0" borderId="0" xfId="0" applyFont="1" applyFill="1" applyAlignment="1">
      <alignment horizontal="left" vertical="top"/>
    </xf>
    <xf numFmtId="0" fontId="0" fillId="0" borderId="0" xfId="0" applyFont="1" applyFill="1"/>
    <xf numFmtId="165" fontId="13" fillId="0" borderId="0" xfId="2" applyNumberFormat="1" applyFont="1" applyFill="1" applyBorder="1" applyAlignment="1">
      <alignment horizontal="right"/>
    </xf>
    <xf numFmtId="165" fontId="14" fillId="0" borderId="0" xfId="2" applyNumberFormat="1" applyFont="1" applyFill="1" applyBorder="1" applyAlignment="1">
      <alignment horizontal="right"/>
    </xf>
    <xf numFmtId="0" fontId="15" fillId="0" borderId="18" xfId="9" applyFont="1" applyFill="1" applyBorder="1" applyAlignment="1">
      <alignment horizontal="center"/>
    </xf>
    <xf numFmtId="0" fontId="15" fillId="0" borderId="18" xfId="9" applyFont="1" applyFill="1" applyBorder="1" applyAlignment="1">
      <alignment horizontal="right"/>
    </xf>
    <xf numFmtId="0" fontId="16" fillId="0" borderId="23" xfId="9" applyFont="1" applyFill="1" applyBorder="1" applyAlignment="1">
      <alignment horizontal="right"/>
    </xf>
    <xf numFmtId="0" fontId="16" fillId="0" borderId="23" xfId="9" quotePrefix="1" applyFont="1" applyFill="1" applyBorder="1" applyAlignment="1">
      <alignment horizontal="left"/>
    </xf>
    <xf numFmtId="41" fontId="16" fillId="0" borderId="17" xfId="2" applyFont="1" applyFill="1" applyBorder="1" applyAlignment="1">
      <alignment horizontal="center"/>
    </xf>
    <xf numFmtId="41" fontId="16" fillId="0" borderId="17" xfId="2" quotePrefix="1" applyFont="1" applyFill="1" applyBorder="1" applyAlignment="1">
      <alignment horizontal="center"/>
    </xf>
    <xf numFmtId="0" fontId="16" fillId="0" borderId="17" xfId="9" quotePrefix="1" applyFont="1" applyFill="1" applyBorder="1" applyAlignment="1">
      <alignment horizontal="left"/>
    </xf>
    <xf numFmtId="0" fontId="8" fillId="0" borderId="11" xfId="5" applyFont="1" applyFill="1" applyBorder="1" applyAlignment="1">
      <alignment horizontal="center"/>
    </xf>
    <xf numFmtId="43" fontId="9" fillId="0" borderId="9" xfId="9" quotePrefix="1" applyNumberFormat="1" applyFont="1" applyFill="1" applyBorder="1" applyAlignment="1">
      <alignment horizontal="right"/>
    </xf>
    <xf numFmtId="0" fontId="8" fillId="0" borderId="6" xfId="6" applyFont="1" applyFill="1" applyBorder="1" applyAlignment="1">
      <alignment horizontal="left" vertical="top"/>
    </xf>
    <xf numFmtId="0" fontId="8" fillId="0" borderId="7" xfId="6" applyFont="1" applyFill="1" applyBorder="1" applyAlignment="1">
      <alignment horizontal="left" vertical="top"/>
    </xf>
    <xf numFmtId="0" fontId="9" fillId="0" borderId="8" xfId="6" applyFont="1" applyFill="1" applyBorder="1" applyAlignment="1">
      <alignment horizontal="left" vertical="top"/>
    </xf>
    <xf numFmtId="0" fontId="8" fillId="0" borderId="24" xfId="10" applyFont="1" applyFill="1" applyBorder="1" applyAlignment="1">
      <alignment horizontal="center"/>
    </xf>
    <xf numFmtId="0" fontId="8" fillId="0" borderId="25" xfId="10" applyFont="1" applyFill="1" applyBorder="1" applyAlignment="1">
      <alignment horizontal="center"/>
    </xf>
    <xf numFmtId="0" fontId="8" fillId="0" borderId="26" xfId="10" applyFont="1" applyFill="1" applyBorder="1" applyAlignment="1">
      <alignment horizontal="center"/>
    </xf>
    <xf numFmtId="0" fontId="8" fillId="0" borderId="27" xfId="9" applyFont="1" applyFill="1" applyBorder="1" applyAlignment="1">
      <alignment horizontal="center"/>
    </xf>
    <xf numFmtId="0" fontId="8" fillId="0" borderId="28" xfId="9" applyFont="1" applyFill="1" applyBorder="1" applyAlignment="1">
      <alignment horizontal="center"/>
    </xf>
    <xf numFmtId="0" fontId="16" fillId="0" borderId="29" xfId="9" applyFont="1" applyFill="1" applyBorder="1"/>
    <xf numFmtId="41" fontId="16" fillId="0" borderId="30" xfId="2" applyFont="1" applyFill="1" applyBorder="1" applyAlignment="1">
      <alignment horizontal="right"/>
    </xf>
    <xf numFmtId="0" fontId="8" fillId="0" borderId="27" xfId="9" applyFont="1" applyFill="1" applyBorder="1"/>
    <xf numFmtId="0" fontId="8" fillId="0" borderId="31" xfId="9" applyFont="1" applyFill="1" applyBorder="1"/>
    <xf numFmtId="41" fontId="8" fillId="0" borderId="32" xfId="2" applyFont="1" applyFill="1" applyBorder="1" applyAlignment="1">
      <alignment horizontal="right"/>
    </xf>
    <xf numFmtId="0" fontId="8" fillId="0" borderId="33" xfId="9" applyFont="1" applyFill="1" applyBorder="1"/>
    <xf numFmtId="41" fontId="8" fillId="0" borderId="34" xfId="2" applyFont="1" applyFill="1" applyBorder="1" applyAlignment="1">
      <alignment horizontal="right"/>
    </xf>
    <xf numFmtId="0" fontId="8" fillId="0" borderId="35" xfId="9" applyFont="1" applyFill="1" applyBorder="1"/>
    <xf numFmtId="0" fontId="8" fillId="0" borderId="36" xfId="9" applyFont="1" applyFill="1" applyBorder="1" applyAlignment="1">
      <alignment horizontal="right"/>
    </xf>
    <xf numFmtId="0" fontId="9" fillId="0" borderId="27" xfId="9" applyFont="1" applyFill="1" applyBorder="1" applyAlignment="1">
      <alignment horizontal="center"/>
    </xf>
    <xf numFmtId="3" fontId="8" fillId="0" borderId="36" xfId="8" applyNumberFormat="1" applyFont="1" applyFill="1" applyBorder="1" applyAlignment="1">
      <alignment horizontal="right"/>
    </xf>
    <xf numFmtId="43" fontId="9" fillId="0" borderId="34" xfId="1" applyFont="1" applyFill="1" applyBorder="1"/>
    <xf numFmtId="0" fontId="8" fillId="0" borderId="27" xfId="7" applyFont="1" applyFill="1" applyBorder="1" applyAlignment="1">
      <alignment horizontal="center"/>
    </xf>
    <xf numFmtId="43" fontId="8" fillId="0" borderId="28" xfId="7" applyNumberFormat="1" applyFont="1" applyFill="1" applyBorder="1" applyAlignment="1">
      <alignment horizontal="center"/>
    </xf>
    <xf numFmtId="0" fontId="8" fillId="0" borderId="31" xfId="5" applyFont="1" applyFill="1" applyBorder="1" applyAlignment="1">
      <alignment horizontal="center"/>
    </xf>
    <xf numFmtId="0" fontId="9" fillId="0" borderId="27" xfId="5" applyFont="1" applyFill="1" applyBorder="1" applyAlignment="1">
      <alignment horizontal="center"/>
    </xf>
    <xf numFmtId="0" fontId="8" fillId="0" borderId="37" xfId="5" applyFont="1" applyFill="1" applyBorder="1"/>
    <xf numFmtId="0" fontId="8" fillId="0" borderId="26" xfId="5" applyFont="1" applyFill="1" applyBorder="1" applyAlignment="1">
      <alignment horizontal="right"/>
    </xf>
    <xf numFmtId="0" fontId="9" fillId="0" borderId="35" xfId="5" applyFont="1" applyFill="1" applyBorder="1" applyAlignment="1">
      <alignment horizontal="center"/>
    </xf>
    <xf numFmtId="0" fontId="8" fillId="0" borderId="33" xfId="5" applyFont="1" applyFill="1" applyBorder="1"/>
    <xf numFmtId="0" fontId="13" fillId="0" borderId="12" xfId="9" applyFont="1" applyFill="1" applyBorder="1"/>
    <xf numFmtId="164" fontId="8" fillId="0" borderId="12" xfId="2" applyNumberFormat="1" applyFont="1" applyFill="1" applyBorder="1"/>
    <xf numFmtId="0" fontId="8" fillId="0" borderId="16" xfId="9" applyFont="1" applyFill="1" applyBorder="1" applyAlignment="1">
      <alignment horizontal="right"/>
    </xf>
    <xf numFmtId="0" fontId="13" fillId="0" borderId="8" xfId="9" applyFont="1" applyFill="1" applyBorder="1"/>
    <xf numFmtId="165" fontId="8" fillId="0" borderId="8" xfId="2" applyNumberFormat="1" applyFont="1" applyFill="1" applyBorder="1" applyAlignment="1">
      <alignment horizontal="center"/>
    </xf>
    <xf numFmtId="0" fontId="8" fillId="0" borderId="6" xfId="7" applyFont="1" applyFill="1" applyBorder="1" applyAlignment="1">
      <alignment horizontal="center"/>
    </xf>
    <xf numFmtId="0" fontId="9" fillId="0" borderId="27" xfId="7" applyFont="1" applyFill="1" applyBorder="1" applyAlignment="1">
      <alignment horizontal="center"/>
    </xf>
    <xf numFmtId="0" fontId="9" fillId="0" borderId="35" xfId="7" applyFont="1" applyFill="1" applyBorder="1" applyAlignment="1">
      <alignment horizontal="center"/>
    </xf>
    <xf numFmtId="0" fontId="17" fillId="0" borderId="3" xfId="7" applyFont="1" applyFill="1" applyBorder="1" applyAlignment="1">
      <alignment horizontal="left"/>
    </xf>
    <xf numFmtId="168" fontId="8" fillId="0" borderId="6" xfId="1" applyNumberFormat="1" applyFont="1" applyFill="1" applyBorder="1" applyAlignment="1">
      <alignment horizontal="right"/>
    </xf>
    <xf numFmtId="0" fontId="8" fillId="0" borderId="33" xfId="7" applyFont="1" applyFill="1" applyBorder="1"/>
    <xf numFmtId="41" fontId="9" fillId="0" borderId="9" xfId="7" applyNumberFormat="1" applyFont="1" applyFill="1" applyBorder="1"/>
    <xf numFmtId="0" fontId="9" fillId="0" borderId="10" xfId="7" applyFont="1" applyFill="1" applyBorder="1"/>
    <xf numFmtId="0" fontId="9" fillId="0" borderId="8" xfId="7" applyFont="1" applyFill="1" applyBorder="1"/>
    <xf numFmtId="165" fontId="8" fillId="0" borderId="34" xfId="7" applyNumberFormat="1" applyFont="1" applyFill="1" applyBorder="1"/>
    <xf numFmtId="0" fontId="9" fillId="0" borderId="33" xfId="5" quotePrefix="1" applyFont="1" applyFill="1" applyBorder="1"/>
    <xf numFmtId="0" fontId="8" fillId="0" borderId="8" xfId="5" applyFont="1" applyFill="1" applyBorder="1" applyAlignment="1">
      <alignment horizontal="left"/>
    </xf>
    <xf numFmtId="165" fontId="9" fillId="0" borderId="34" xfId="5" applyNumberFormat="1" applyFont="1" applyFill="1" applyBorder="1" applyAlignment="1">
      <alignment horizontal="right"/>
    </xf>
    <xf numFmtId="0" fontId="8" fillId="0" borderId="1" xfId="6" quotePrefix="1" applyFont="1" applyFill="1" applyBorder="1" applyAlignment="1">
      <alignment horizontal="left" vertical="top"/>
    </xf>
    <xf numFmtId="41" fontId="8" fillId="0" borderId="38" xfId="2" applyFont="1" applyFill="1" applyBorder="1" applyAlignment="1">
      <alignment horizontal="left" vertical="top"/>
    </xf>
    <xf numFmtId="41" fontId="8" fillId="0" borderId="22" xfId="2" applyFont="1" applyFill="1" applyBorder="1" applyAlignment="1">
      <alignment horizontal="left" vertical="top"/>
    </xf>
    <xf numFmtId="0" fontId="8" fillId="0" borderId="38" xfId="6" quotePrefix="1" applyFont="1" applyFill="1" applyBorder="1" applyAlignment="1">
      <alignment horizontal="left" vertical="top"/>
    </xf>
    <xf numFmtId="0" fontId="8" fillId="0" borderId="36" xfId="6" applyFont="1" applyFill="1" applyBorder="1" applyAlignment="1">
      <alignment horizontal="center" vertical="top"/>
    </xf>
    <xf numFmtId="4" fontId="9" fillId="0" borderId="8" xfId="6" applyNumberFormat="1" applyFont="1" applyFill="1" applyBorder="1" applyAlignment="1">
      <alignment horizontal="right" vertical="top"/>
    </xf>
    <xf numFmtId="41" fontId="9" fillId="0" borderId="8" xfId="2" applyFont="1" applyFill="1" applyBorder="1" applyAlignment="1">
      <alignment horizontal="right" vertical="top"/>
    </xf>
    <xf numFmtId="3" fontId="9" fillId="0" borderId="8" xfId="6" applyNumberFormat="1" applyFont="1" applyFill="1" applyBorder="1" applyAlignment="1">
      <alignment horizontal="right" vertical="top"/>
    </xf>
    <xf numFmtId="165" fontId="9" fillId="0" borderId="8" xfId="2" applyNumberFormat="1" applyFont="1" applyFill="1" applyBorder="1" applyAlignment="1">
      <alignment horizontal="right"/>
    </xf>
    <xf numFmtId="0" fontId="8" fillId="0" borderId="16" xfId="6" applyFont="1" applyFill="1" applyBorder="1" applyAlignment="1">
      <alignment horizontal="left" vertical="top"/>
    </xf>
    <xf numFmtId="0" fontId="8" fillId="0" borderId="11" xfId="6" applyFont="1" applyFill="1" applyBorder="1" applyAlignment="1">
      <alignment horizontal="left" vertical="top"/>
    </xf>
    <xf numFmtId="0" fontId="8" fillId="0" borderId="12" xfId="6" applyFont="1" applyFill="1" applyBorder="1" applyAlignment="1">
      <alignment horizontal="left" vertical="top"/>
    </xf>
    <xf numFmtId="41" fontId="8" fillId="0" borderId="11" xfId="2" applyFont="1" applyFill="1" applyBorder="1" applyAlignment="1">
      <alignment horizontal="left" vertical="top"/>
    </xf>
    <xf numFmtId="41" fontId="8" fillId="0" borderId="12" xfId="2" applyFont="1" applyFill="1" applyBorder="1" applyAlignment="1">
      <alignment horizontal="left" vertical="top"/>
    </xf>
    <xf numFmtId="0" fontId="8" fillId="0" borderId="12" xfId="6" applyFont="1" applyFill="1" applyBorder="1" applyAlignment="1">
      <alignment vertical="top"/>
    </xf>
    <xf numFmtId="0" fontId="8" fillId="0" borderId="10" xfId="6" applyFont="1" applyFill="1" applyBorder="1" applyAlignment="1">
      <alignment horizontal="left" vertical="top"/>
    </xf>
    <xf numFmtId="2" fontId="13" fillId="0" borderId="39" xfId="8" quotePrefix="1" applyNumberFormat="1" applyFont="1" applyFill="1" applyBorder="1" applyAlignment="1">
      <alignment horizontal="right"/>
    </xf>
    <xf numFmtId="167" fontId="13" fillId="0" borderId="39" xfId="1" quotePrefix="1" applyNumberFormat="1" applyFont="1" applyFill="1" applyBorder="1" applyAlignment="1">
      <alignment horizontal="right"/>
    </xf>
    <xf numFmtId="0" fontId="13" fillId="0" borderId="39" xfId="8" quotePrefix="1" applyFont="1" applyFill="1" applyBorder="1" applyAlignment="1">
      <alignment horizontal="right"/>
    </xf>
    <xf numFmtId="41" fontId="13" fillId="0" borderId="39" xfId="2" quotePrefix="1" applyFont="1" applyFill="1" applyBorder="1" applyAlignment="1">
      <alignment horizontal="right"/>
    </xf>
    <xf numFmtId="165" fontId="13" fillId="0" borderId="39" xfId="2" quotePrefix="1" applyNumberFormat="1" applyFont="1" applyFill="1" applyBorder="1" applyAlignment="1">
      <alignment horizontal="right"/>
    </xf>
    <xf numFmtId="165" fontId="13" fillId="0" borderId="39" xfId="2" applyNumberFormat="1" applyFont="1" applyFill="1" applyBorder="1" applyAlignment="1">
      <alignment horizontal="right"/>
    </xf>
    <xf numFmtId="41" fontId="8" fillId="0" borderId="8" xfId="2" applyNumberFormat="1" applyFont="1" applyFill="1" applyBorder="1" applyAlignment="1">
      <alignment horizontal="center"/>
    </xf>
    <xf numFmtId="0" fontId="8" fillId="0" borderId="1" xfId="9" quotePrefix="1" applyFont="1" applyFill="1" applyBorder="1"/>
    <xf numFmtId="0" fontId="18" fillId="0" borderId="1" xfId="6" applyFont="1" applyFill="1" applyBorder="1" applyAlignment="1">
      <alignment horizontal="center" vertical="top"/>
    </xf>
    <xf numFmtId="0" fontId="18" fillId="0" borderId="1" xfId="6" applyFont="1" applyFill="1" applyBorder="1" applyAlignment="1">
      <alignment horizontal="left" vertical="top"/>
    </xf>
    <xf numFmtId="0" fontId="10" fillId="0" borderId="12" xfId="6" quotePrefix="1" applyFont="1" applyFill="1" applyBorder="1" applyAlignment="1">
      <alignment horizontal="center" vertical="top"/>
    </xf>
    <xf numFmtId="0" fontId="8" fillId="0" borderId="12" xfId="5" applyFont="1" applyFill="1" applyBorder="1"/>
    <xf numFmtId="0" fontId="8" fillId="0" borderId="40" xfId="9" quotePrefix="1" applyFont="1" applyFill="1" applyBorder="1" applyAlignment="1">
      <alignment horizontal="right"/>
    </xf>
    <xf numFmtId="0" fontId="8" fillId="0" borderId="41" xfId="9" applyFont="1" applyFill="1" applyBorder="1" applyAlignment="1">
      <alignment horizontal="right"/>
    </xf>
    <xf numFmtId="0" fontId="8" fillId="0" borderId="41" xfId="9" quotePrefix="1" applyFont="1" applyFill="1" applyBorder="1"/>
    <xf numFmtId="0" fontId="8" fillId="0" borderId="39" xfId="9" quotePrefix="1" applyFont="1" applyFill="1" applyBorder="1"/>
    <xf numFmtId="0" fontId="13" fillId="0" borderId="42" xfId="7" applyFont="1" applyFill="1" applyBorder="1" applyAlignment="1">
      <alignment horizontal="left"/>
    </xf>
    <xf numFmtId="0" fontId="8" fillId="0" borderId="14" xfId="9" quotePrefix="1" applyFont="1" applyFill="1" applyBorder="1" applyAlignment="1">
      <alignment horizontal="right"/>
    </xf>
    <xf numFmtId="0" fontId="8" fillId="0" borderId="15" xfId="9" applyFont="1" applyFill="1" applyBorder="1" applyAlignment="1">
      <alignment horizontal="right"/>
    </xf>
    <xf numFmtId="0" fontId="8" fillId="0" borderId="15" xfId="9" quotePrefix="1" applyFont="1" applyFill="1" applyBorder="1"/>
    <xf numFmtId="0" fontId="8" fillId="0" borderId="2" xfId="9" quotePrefix="1" applyFont="1" applyFill="1" applyBorder="1"/>
    <xf numFmtId="41" fontId="8" fillId="0" borderId="2" xfId="2" quotePrefix="1" applyFont="1" applyFill="1" applyBorder="1" applyAlignment="1">
      <alignment horizontal="center"/>
    </xf>
    <xf numFmtId="0" fontId="8" fillId="0" borderId="2" xfId="5" quotePrefix="1" applyFont="1" applyFill="1" applyBorder="1" applyAlignment="1">
      <alignment horizontal="center"/>
    </xf>
    <xf numFmtId="0" fontId="8" fillId="0" borderId="39" xfId="5" quotePrefix="1" applyFont="1" applyFill="1" applyBorder="1" applyAlignment="1">
      <alignment horizontal="center"/>
    </xf>
    <xf numFmtId="0" fontId="9" fillId="0" borderId="39" xfId="5" applyFont="1" applyFill="1" applyBorder="1"/>
    <xf numFmtId="0" fontId="13" fillId="0" borderId="39" xfId="8" quotePrefix="1" applyFont="1" applyFill="1" applyBorder="1" applyAlignment="1">
      <alignment horizontal="left"/>
    </xf>
    <xf numFmtId="0" fontId="8" fillId="0" borderId="24" xfId="9" applyFont="1" applyFill="1" applyBorder="1"/>
    <xf numFmtId="0" fontId="9" fillId="0" borderId="43" xfId="9" applyFont="1" applyFill="1" applyBorder="1" applyAlignment="1">
      <alignment horizontal="center"/>
    </xf>
    <xf numFmtId="0" fontId="9" fillId="0" borderId="43" xfId="9" applyFont="1" applyFill="1" applyBorder="1" applyAlignment="1">
      <alignment horizontal="right"/>
    </xf>
    <xf numFmtId="0" fontId="8" fillId="0" borderId="44" xfId="9" applyFont="1" applyFill="1" applyBorder="1" applyAlignment="1">
      <alignment horizontal="right"/>
    </xf>
    <xf numFmtId="0" fontId="8" fillId="0" borderId="44" xfId="9" quotePrefix="1" applyFont="1" applyFill="1" applyBorder="1" applyAlignment="1">
      <alignment horizontal="left"/>
    </xf>
    <xf numFmtId="41" fontId="8" fillId="0" borderId="24" xfId="2" applyFont="1" applyFill="1" applyBorder="1" applyAlignment="1">
      <alignment horizontal="center"/>
    </xf>
    <xf numFmtId="41" fontId="8" fillId="0" borderId="24" xfId="2" quotePrefix="1" applyFont="1" applyFill="1" applyBorder="1" applyAlignment="1">
      <alignment horizontal="center"/>
    </xf>
    <xf numFmtId="0" fontId="8" fillId="0" borderId="24" xfId="9" quotePrefix="1" applyFont="1" applyFill="1" applyBorder="1" applyAlignment="1">
      <alignment horizontal="left"/>
    </xf>
    <xf numFmtId="41" fontId="8" fillId="0" borderId="24" xfId="2" applyFont="1" applyFill="1" applyBorder="1" applyAlignment="1">
      <alignment horizontal="right"/>
    </xf>
    <xf numFmtId="0" fontId="8" fillId="0" borderId="39" xfId="9" applyFont="1" applyFill="1" applyBorder="1"/>
    <xf numFmtId="0" fontId="9" fillId="0" borderId="40" xfId="9" applyFont="1" applyFill="1" applyBorder="1" applyAlignment="1">
      <alignment horizontal="left"/>
    </xf>
    <xf numFmtId="0" fontId="8" fillId="0" borderId="19" xfId="9" applyFont="1" applyFill="1" applyBorder="1"/>
    <xf numFmtId="0" fontId="8" fillId="0" borderId="19" xfId="9" applyFont="1" applyFill="1" applyBorder="1" applyAlignment="1">
      <alignment horizontal="right"/>
    </xf>
    <xf numFmtId="0" fontId="8" fillId="0" borderId="20" xfId="9" applyFont="1" applyFill="1" applyBorder="1" applyAlignment="1">
      <alignment horizontal="center"/>
    </xf>
    <xf numFmtId="0" fontId="8" fillId="0" borderId="20" xfId="9" quotePrefix="1" applyFont="1" applyFill="1" applyBorder="1" applyAlignment="1">
      <alignment horizontal="left"/>
    </xf>
    <xf numFmtId="0" fontId="8" fillId="0" borderId="12" xfId="9" applyFont="1" applyFill="1" applyBorder="1" applyAlignment="1">
      <alignment horizontal="left"/>
    </xf>
    <xf numFmtId="0" fontId="8" fillId="0" borderId="12" xfId="9" applyFont="1" applyFill="1" applyBorder="1" applyAlignment="1">
      <alignment horizontal="right"/>
    </xf>
    <xf numFmtId="0" fontId="9" fillId="0" borderId="39" xfId="9" applyFont="1" applyFill="1" applyBorder="1" applyAlignment="1">
      <alignment horizontal="center"/>
    </xf>
    <xf numFmtId="0" fontId="9" fillId="0" borderId="40" xfId="9" applyFont="1" applyFill="1" applyBorder="1"/>
    <xf numFmtId="41" fontId="14" fillId="0" borderId="40" xfId="2" quotePrefix="1" applyNumberFormat="1" applyFont="1" applyFill="1" applyBorder="1" applyAlignment="1">
      <alignment horizontal="right"/>
    </xf>
    <xf numFmtId="0" fontId="8" fillId="0" borderId="0" xfId="5" applyFont="1" applyFill="1" applyBorder="1" applyAlignment="1">
      <alignment horizontal="center"/>
    </xf>
    <xf numFmtId="0" fontId="8" fillId="0" borderId="12" xfId="5" quotePrefix="1" applyFont="1" applyFill="1" applyBorder="1"/>
    <xf numFmtId="0" fontId="9" fillId="0" borderId="39" xfId="5" applyFont="1" applyFill="1" applyBorder="1" applyAlignment="1">
      <alignment horizontal="center"/>
    </xf>
    <xf numFmtId="41" fontId="8" fillId="0" borderId="39" xfId="2" quotePrefix="1" applyFont="1" applyFill="1" applyBorder="1" applyAlignment="1">
      <alignment horizontal="center"/>
    </xf>
    <xf numFmtId="0" fontId="9" fillId="0" borderId="12" xfId="5" quotePrefix="1" applyFont="1" applyFill="1" applyBorder="1"/>
    <xf numFmtId="0" fontId="9" fillId="0" borderId="12" xfId="5" applyFont="1" applyFill="1" applyBorder="1"/>
    <xf numFmtId="0" fontId="9" fillId="0" borderId="16" xfId="5" applyFont="1" applyFill="1" applyBorder="1" applyAlignment="1">
      <alignment horizontal="right"/>
    </xf>
    <xf numFmtId="164" fontId="9" fillId="0" borderId="12" xfId="2" applyNumberFormat="1" applyFont="1" applyFill="1" applyBorder="1" applyAlignment="1">
      <alignment horizontal="center"/>
    </xf>
    <xf numFmtId="164" fontId="9" fillId="0" borderId="11" xfId="2" applyNumberFormat="1" applyFont="1" applyFill="1" applyBorder="1" applyAlignment="1">
      <alignment horizontal="center"/>
    </xf>
    <xf numFmtId="43" fontId="8" fillId="0" borderId="40" xfId="1" applyFont="1" applyFill="1" applyBorder="1" applyAlignment="1">
      <alignment horizontal="right"/>
    </xf>
    <xf numFmtId="165" fontId="8" fillId="0" borderId="39" xfId="2" applyNumberFormat="1" applyFont="1" applyFill="1" applyBorder="1" applyAlignment="1">
      <alignment horizontal="center"/>
    </xf>
    <xf numFmtId="165" fontId="8" fillId="0" borderId="39" xfId="2" quotePrefix="1" applyNumberFormat="1" applyFont="1" applyFill="1" applyBorder="1" applyAlignment="1">
      <alignment horizontal="right"/>
    </xf>
    <xf numFmtId="0" fontId="8" fillId="0" borderId="39" xfId="5" applyFont="1" applyFill="1" applyBorder="1" applyAlignment="1">
      <alignment horizontal="left"/>
    </xf>
    <xf numFmtId="165" fontId="8" fillId="0" borderId="41" xfId="2" applyNumberFormat="1" applyFont="1" applyFill="1" applyBorder="1" applyAlignment="1">
      <alignment horizontal="center"/>
    </xf>
    <xf numFmtId="0" fontId="5" fillId="2" borderId="40" xfId="0" applyFont="1" applyFill="1" applyBorder="1"/>
    <xf numFmtId="165" fontId="9" fillId="2" borderId="39" xfId="5" applyNumberFormat="1" applyFont="1" applyFill="1" applyBorder="1" applyAlignment="1">
      <alignment horizontal="right"/>
    </xf>
    <xf numFmtId="165" fontId="8" fillId="0" borderId="3" xfId="2" quotePrefix="1" applyNumberFormat="1" applyFont="1" applyFill="1" applyBorder="1" applyAlignment="1">
      <alignment horizontal="right"/>
    </xf>
    <xf numFmtId="165" fontId="9" fillId="0" borderId="9" xfId="2" applyNumberFormat="1" applyFont="1" applyFill="1" applyBorder="1" applyAlignment="1">
      <alignment horizontal="right"/>
    </xf>
    <xf numFmtId="165" fontId="8" fillId="0" borderId="1" xfId="2" quotePrefix="1" applyNumberFormat="1" applyFont="1" applyFill="1" applyBorder="1" applyAlignment="1">
      <alignment horizontal="right"/>
    </xf>
    <xf numFmtId="0" fontId="8" fillId="0" borderId="32" xfId="5" applyFont="1" applyFill="1" applyBorder="1" applyAlignment="1">
      <alignment horizontal="center"/>
    </xf>
    <xf numFmtId="43" fontId="8" fillId="0" borderId="16" xfId="1" applyFont="1" applyFill="1" applyBorder="1" applyAlignment="1">
      <alignment horizontal="right"/>
    </xf>
    <xf numFmtId="0" fontId="8" fillId="0" borderId="5" xfId="5" applyFont="1" applyFill="1" applyBorder="1" applyAlignment="1">
      <alignment horizontal="center"/>
    </xf>
    <xf numFmtId="0" fontId="8" fillId="0" borderId="4" xfId="5" applyFont="1" applyFill="1" applyBorder="1" applyAlignment="1">
      <alignment horizontal="center"/>
    </xf>
    <xf numFmtId="0" fontId="8" fillId="0" borderId="3" xfId="10" applyFont="1" applyFill="1" applyBorder="1" applyAlignment="1">
      <alignment horizontal="center"/>
    </xf>
    <xf numFmtId="2" fontId="8" fillId="0" borderId="1" xfId="9" applyNumberFormat="1" applyFont="1" applyFill="1" applyBorder="1" applyAlignment="1">
      <alignment horizontal="center"/>
    </xf>
    <xf numFmtId="2" fontId="8" fillId="0" borderId="1" xfId="9" quotePrefix="1" applyNumberFormat="1" applyFont="1" applyFill="1" applyBorder="1" applyAlignment="1">
      <alignment horizontal="center"/>
    </xf>
    <xf numFmtId="0" fontId="9" fillId="0" borderId="10" xfId="9" quotePrefix="1" applyFont="1" applyFill="1" applyBorder="1" applyAlignment="1">
      <alignment horizontal="right"/>
    </xf>
    <xf numFmtId="2" fontId="9" fillId="0" borderId="8" xfId="9" quotePrefix="1" applyNumberFormat="1" applyFont="1" applyFill="1" applyBorder="1" applyAlignment="1">
      <alignment horizontal="right"/>
    </xf>
    <xf numFmtId="2" fontId="9" fillId="0" borderId="8" xfId="2" quotePrefix="1" applyNumberFormat="1" applyFont="1" applyFill="1" applyBorder="1" applyAlignment="1">
      <alignment horizontal="right"/>
    </xf>
    <xf numFmtId="0" fontId="8" fillId="0" borderId="38" xfId="9" applyFont="1" applyFill="1" applyBorder="1" applyAlignment="1">
      <alignment horizontal="center"/>
    </xf>
    <xf numFmtId="0" fontId="9" fillId="0" borderId="11" xfId="5" applyFont="1" applyFill="1" applyBorder="1" applyAlignment="1">
      <alignment horizontal="center"/>
    </xf>
    <xf numFmtId="0" fontId="8" fillId="0" borderId="43" xfId="9" applyFont="1" applyFill="1" applyBorder="1"/>
    <xf numFmtId="0" fontId="8" fillId="0" borderId="40" xfId="9" applyFont="1" applyFill="1" applyBorder="1"/>
    <xf numFmtId="0" fontId="9" fillId="0" borderId="40" xfId="9" applyFont="1" applyFill="1" applyBorder="1" applyAlignment="1">
      <alignment horizontal="center"/>
    </xf>
    <xf numFmtId="0" fontId="18" fillId="0" borderId="12" xfId="6" applyFont="1" applyFill="1" applyBorder="1" applyAlignment="1">
      <alignment horizontal="center" vertical="top"/>
    </xf>
    <xf numFmtId="0" fontId="8" fillId="0" borderId="12" xfId="9" quotePrefix="1" applyFont="1" applyFill="1" applyBorder="1"/>
    <xf numFmtId="0" fontId="8" fillId="0" borderId="41" xfId="9" applyFont="1" applyFill="1" applyBorder="1" applyAlignment="1">
      <alignment horizontal="left"/>
    </xf>
    <xf numFmtId="0" fontId="8" fillId="0" borderId="39" xfId="8" quotePrefix="1" applyFont="1" applyFill="1" applyBorder="1" applyAlignment="1">
      <alignment horizontal="left"/>
    </xf>
    <xf numFmtId="0" fontId="8" fillId="0" borderId="45" xfId="9" applyFont="1" applyFill="1" applyBorder="1" applyAlignment="1">
      <alignment horizontal="right"/>
    </xf>
    <xf numFmtId="0" fontId="8" fillId="0" borderId="46" xfId="9" applyFont="1" applyFill="1" applyBorder="1" applyAlignment="1">
      <alignment horizontal="right"/>
    </xf>
    <xf numFmtId="0" fontId="8" fillId="0" borderId="47" xfId="8" quotePrefix="1" applyFont="1" applyFill="1" applyBorder="1" applyAlignment="1">
      <alignment horizontal="left"/>
    </xf>
    <xf numFmtId="2" fontId="8" fillId="0" borderId="39" xfId="8" quotePrefix="1" applyNumberFormat="1" applyFont="1" applyFill="1" applyBorder="1" applyAlignment="1">
      <alignment horizontal="right"/>
    </xf>
    <xf numFmtId="167" fontId="8" fillId="0" borderId="39" xfId="1" quotePrefix="1" applyNumberFormat="1" applyFont="1" applyFill="1" applyBorder="1" applyAlignment="1">
      <alignment horizontal="right"/>
    </xf>
    <xf numFmtId="0" fontId="8" fillId="0" borderId="48" xfId="9" applyFont="1" applyFill="1" applyBorder="1"/>
    <xf numFmtId="41" fontId="8" fillId="0" borderId="25" xfId="2" applyFont="1" applyFill="1" applyBorder="1" applyAlignment="1">
      <alignment horizontal="right"/>
    </xf>
    <xf numFmtId="0" fontId="9" fillId="0" borderId="49" xfId="9" applyFont="1" applyFill="1" applyBorder="1" applyAlignment="1">
      <alignment horizontal="center"/>
    </xf>
    <xf numFmtId="0" fontId="18" fillId="0" borderId="31" xfId="6" applyFont="1" applyFill="1" applyBorder="1" applyAlignment="1">
      <alignment horizontal="center" vertical="top"/>
    </xf>
    <xf numFmtId="0" fontId="8" fillId="0" borderId="32" xfId="9" quotePrefix="1" applyFont="1" applyFill="1" applyBorder="1"/>
    <xf numFmtId="0" fontId="9" fillId="0" borderId="49" xfId="5" applyFont="1" applyFill="1" applyBorder="1" applyAlignment="1">
      <alignment horizontal="center"/>
    </xf>
    <xf numFmtId="0" fontId="8" fillId="0" borderId="50" xfId="9" quotePrefix="1" applyFont="1" applyFill="1" applyBorder="1"/>
    <xf numFmtId="0" fontId="8" fillId="0" borderId="49" xfId="5" quotePrefix="1" applyFont="1" applyFill="1" applyBorder="1" applyAlignment="1">
      <alignment horizontal="center"/>
    </xf>
    <xf numFmtId="0" fontId="9" fillId="0" borderId="31" xfId="5" applyFont="1" applyFill="1" applyBorder="1" applyAlignment="1">
      <alignment horizontal="center"/>
    </xf>
    <xf numFmtId="0" fontId="8" fillId="0" borderId="51" xfId="5" quotePrefix="1" applyFont="1" applyFill="1" applyBorder="1" applyAlignment="1">
      <alignment horizontal="center"/>
    </xf>
    <xf numFmtId="0" fontId="8" fillId="0" borderId="52" xfId="5" quotePrefix="1" applyFont="1" applyFill="1" applyBorder="1" applyAlignment="1">
      <alignment horizontal="center"/>
    </xf>
    <xf numFmtId="43" fontId="8" fillId="0" borderId="19" xfId="1" applyFont="1" applyFill="1" applyBorder="1" applyAlignment="1">
      <alignment horizontal="right"/>
    </xf>
    <xf numFmtId="165" fontId="8" fillId="0" borderId="53" xfId="2" applyNumberFormat="1" applyFont="1" applyFill="1" applyBorder="1" applyAlignment="1">
      <alignment horizontal="center"/>
    </xf>
    <xf numFmtId="0" fontId="8" fillId="0" borderId="54" xfId="5" quotePrefix="1" applyFont="1" applyFill="1" applyBorder="1" applyAlignment="1">
      <alignment horizontal="center"/>
    </xf>
    <xf numFmtId="0" fontId="8" fillId="0" borderId="55" xfId="5" quotePrefix="1" applyFont="1" applyFill="1" applyBorder="1" applyAlignment="1">
      <alignment horizontal="center"/>
    </xf>
    <xf numFmtId="43" fontId="8" fillId="0" borderId="56" xfId="1" applyFont="1" applyFill="1" applyBorder="1" applyAlignment="1">
      <alignment horizontal="right"/>
    </xf>
    <xf numFmtId="0" fontId="8" fillId="0" borderId="53" xfId="9" applyFont="1" applyFill="1" applyBorder="1" applyAlignment="1">
      <alignment horizontal="right"/>
    </xf>
    <xf numFmtId="165" fontId="8" fillId="0" borderId="55" xfId="2" applyNumberFormat="1" applyFont="1" applyFill="1" applyBorder="1" applyAlignment="1">
      <alignment horizontal="center"/>
    </xf>
    <xf numFmtId="165" fontId="8" fillId="0" borderId="55" xfId="2" quotePrefix="1" applyNumberFormat="1" applyFont="1" applyFill="1" applyBorder="1" applyAlignment="1">
      <alignment horizontal="right"/>
    </xf>
    <xf numFmtId="41" fontId="8" fillId="0" borderId="55" xfId="2" quotePrefix="1" applyFont="1" applyFill="1" applyBorder="1" applyAlignment="1">
      <alignment horizontal="center"/>
    </xf>
    <xf numFmtId="0" fontId="8" fillId="0" borderId="55" xfId="9" quotePrefix="1" applyFont="1" applyFill="1" applyBorder="1"/>
    <xf numFmtId="0" fontId="5" fillId="2" borderId="56" xfId="0" applyFont="1" applyFill="1" applyBorder="1"/>
    <xf numFmtId="0" fontId="8" fillId="0" borderId="16" xfId="9" applyFont="1" applyFill="1" applyBorder="1"/>
    <xf numFmtId="0" fontId="8" fillId="0" borderId="16" xfId="9" quotePrefix="1" applyFont="1" applyFill="1" applyBorder="1" applyAlignment="1">
      <alignment horizontal="right"/>
    </xf>
    <xf numFmtId="0" fontId="8" fillId="0" borderId="11" xfId="9" quotePrefix="1" applyFont="1" applyFill="1" applyBorder="1"/>
    <xf numFmtId="0" fontId="18" fillId="0" borderId="39" xfId="6" applyFont="1" applyFill="1" applyBorder="1" applyAlignment="1">
      <alignment horizontal="center" vertical="top"/>
    </xf>
    <xf numFmtId="0" fontId="15" fillId="0" borderId="43" xfId="9" applyFont="1" applyFill="1" applyBorder="1" applyAlignment="1">
      <alignment horizontal="center"/>
    </xf>
    <xf numFmtId="0" fontId="15" fillId="0" borderId="43" xfId="9" applyFont="1" applyFill="1" applyBorder="1" applyAlignment="1">
      <alignment horizontal="right"/>
    </xf>
    <xf numFmtId="0" fontId="16" fillId="0" borderId="44" xfId="9" applyFont="1" applyFill="1" applyBorder="1" applyAlignment="1">
      <alignment horizontal="right"/>
    </xf>
    <xf numFmtId="0" fontId="16" fillId="0" borderId="44" xfId="9" quotePrefix="1" applyFont="1" applyFill="1" applyBorder="1" applyAlignment="1">
      <alignment horizontal="left"/>
    </xf>
    <xf numFmtId="41" fontId="16" fillId="0" borderId="24" xfId="2" applyFont="1" applyFill="1" applyBorder="1" applyAlignment="1">
      <alignment horizontal="center"/>
    </xf>
    <xf numFmtId="41" fontId="16" fillId="0" borderId="24" xfId="2" quotePrefix="1" applyFont="1" applyFill="1" applyBorder="1" applyAlignment="1">
      <alignment horizontal="center"/>
    </xf>
    <xf numFmtId="0" fontId="16" fillId="0" borderId="24" xfId="9" quotePrefix="1" applyFont="1" applyFill="1" applyBorder="1" applyAlignment="1">
      <alignment horizontal="left"/>
    </xf>
    <xf numFmtId="41" fontId="16" fillId="0" borderId="25" xfId="2" applyFont="1" applyFill="1" applyBorder="1" applyAlignment="1">
      <alignment horizontal="right"/>
    </xf>
    <xf numFmtId="0" fontId="8" fillId="0" borderId="57" xfId="9" applyFont="1" applyFill="1" applyBorder="1"/>
    <xf numFmtId="41" fontId="8" fillId="0" borderId="47" xfId="2" quotePrefix="1" applyFont="1" applyFill="1" applyBorder="1" applyAlignment="1">
      <alignment horizontal="right"/>
    </xf>
    <xf numFmtId="0" fontId="9" fillId="0" borderId="49" xfId="7" applyFont="1" applyFill="1" applyBorder="1" applyAlignment="1">
      <alignment horizontal="center"/>
    </xf>
    <xf numFmtId="0" fontId="9" fillId="0" borderId="41" xfId="5" applyFont="1" applyFill="1" applyBorder="1" applyAlignment="1">
      <alignment horizontal="center"/>
    </xf>
    <xf numFmtId="0" fontId="8" fillId="0" borderId="41" xfId="5" applyFont="1" applyFill="1" applyBorder="1" applyAlignment="1">
      <alignment horizontal="center"/>
    </xf>
    <xf numFmtId="0" fontId="8" fillId="0" borderId="58" xfId="9" quotePrefix="1" applyFont="1" applyFill="1" applyBorder="1" applyAlignment="1">
      <alignment horizontal="right"/>
    </xf>
    <xf numFmtId="0" fontId="8" fillId="0" borderId="45" xfId="9" quotePrefix="1" applyFont="1" applyFill="1" applyBorder="1"/>
    <xf numFmtId="0" fontId="8" fillId="0" borderId="47" xfId="9" quotePrefix="1" applyFont="1" applyFill="1" applyBorder="1"/>
    <xf numFmtId="41" fontId="8" fillId="0" borderId="47" xfId="2" quotePrefix="1" applyFont="1" applyFill="1" applyBorder="1" applyAlignment="1">
      <alignment horizontal="center"/>
    </xf>
    <xf numFmtId="0" fontId="9" fillId="0" borderId="39" xfId="7" applyFont="1" applyFill="1" applyBorder="1" applyAlignment="1">
      <alignment horizontal="center"/>
    </xf>
    <xf numFmtId="2" fontId="8" fillId="0" borderId="39" xfId="9" quotePrefix="1" applyNumberFormat="1" applyFont="1" applyFill="1" applyBorder="1"/>
    <xf numFmtId="0" fontId="8" fillId="0" borderId="58" xfId="9" applyFont="1" applyFill="1" applyBorder="1"/>
    <xf numFmtId="165" fontId="8" fillId="0" borderId="47" xfId="2" applyNumberFormat="1" applyFont="1" applyFill="1" applyBorder="1" applyAlignment="1">
      <alignment horizontal="center"/>
    </xf>
    <xf numFmtId="0" fontId="8" fillId="0" borderId="52" xfId="5" applyFont="1" applyFill="1" applyBorder="1" applyAlignment="1">
      <alignment horizontal="left"/>
    </xf>
    <xf numFmtId="0" fontId="18" fillId="0" borderId="49" xfId="6" applyFont="1" applyFill="1" applyBorder="1" applyAlignment="1">
      <alignment horizontal="center" vertical="top"/>
    </xf>
    <xf numFmtId="165" fontId="8" fillId="0" borderId="50" xfId="2" applyNumberFormat="1" applyFont="1" applyFill="1" applyBorder="1" applyAlignment="1">
      <alignment horizontal="right"/>
    </xf>
    <xf numFmtId="0" fontId="9" fillId="0" borderId="57" xfId="9" applyFont="1" applyFill="1" applyBorder="1"/>
    <xf numFmtId="0" fontId="8" fillId="0" borderId="59" xfId="9" quotePrefix="1" applyFont="1" applyFill="1" applyBorder="1"/>
    <xf numFmtId="165" fontId="8" fillId="0" borderId="59" xfId="2" applyNumberFormat="1" applyFont="1" applyFill="1" applyBorder="1" applyAlignment="1">
      <alignment horizontal="right"/>
    </xf>
    <xf numFmtId="0" fontId="8" fillId="0" borderId="58" xfId="9" applyFont="1" applyFill="1" applyBorder="1" applyAlignment="1">
      <alignment horizontal="left"/>
    </xf>
    <xf numFmtId="0" fontId="8" fillId="0" borderId="39" xfId="7" applyFont="1" applyFill="1" applyBorder="1"/>
    <xf numFmtId="0" fontId="8" fillId="0" borderId="39" xfId="5" applyFont="1" applyFill="1" applyBorder="1"/>
    <xf numFmtId="0" fontId="8" fillId="0" borderId="53" xfId="5" applyFont="1" applyFill="1" applyBorder="1"/>
    <xf numFmtId="0" fontId="8" fillId="0" borderId="16" xfId="9" applyFont="1" applyFill="1" applyBorder="1" applyAlignment="1">
      <alignment horizontal="center"/>
    </xf>
    <xf numFmtId="0" fontId="8" fillId="0" borderId="41" xfId="5" applyFont="1" applyFill="1" applyBorder="1"/>
    <xf numFmtId="0" fontId="8" fillId="0" borderId="11" xfId="5" applyFont="1" applyFill="1" applyBorder="1"/>
    <xf numFmtId="0" fontId="8" fillId="0" borderId="43" xfId="9" applyFont="1" applyFill="1" applyBorder="1" applyAlignment="1">
      <alignment horizontal="center"/>
    </xf>
    <xf numFmtId="0" fontId="8" fillId="0" borderId="43" xfId="9" applyFont="1" applyFill="1" applyBorder="1" applyAlignment="1">
      <alignment horizontal="right"/>
    </xf>
    <xf numFmtId="0" fontId="8" fillId="0" borderId="39" xfId="6" applyFont="1" applyFill="1" applyBorder="1" applyAlignment="1">
      <alignment horizontal="left" vertical="top"/>
    </xf>
    <xf numFmtId="165" fontId="8" fillId="0" borderId="39" xfId="8" applyNumberFormat="1" applyFont="1" applyFill="1" applyBorder="1" applyAlignment="1">
      <alignment horizontal="right"/>
    </xf>
    <xf numFmtId="0" fontId="8" fillId="0" borderId="47" xfId="9" applyFont="1" applyFill="1" applyBorder="1"/>
    <xf numFmtId="165" fontId="8" fillId="0" borderId="47" xfId="8" applyNumberFormat="1" applyFont="1" applyFill="1" applyBorder="1" applyAlignment="1">
      <alignment horizontal="right"/>
    </xf>
    <xf numFmtId="0" fontId="8" fillId="0" borderId="55" xfId="5" applyFont="1" applyFill="1" applyBorder="1"/>
    <xf numFmtId="165" fontId="8" fillId="2" borderId="60" xfId="5" applyNumberFormat="1" applyFont="1" applyFill="1" applyBorder="1" applyAlignment="1">
      <alignment horizontal="right"/>
    </xf>
    <xf numFmtId="168" fontId="8" fillId="0" borderId="16" xfId="1" applyNumberFormat="1" applyFont="1" applyFill="1" applyBorder="1" applyAlignment="1">
      <alignment horizontal="right"/>
    </xf>
    <xf numFmtId="0" fontId="8" fillId="0" borderId="52" xfId="5" applyFont="1" applyFill="1" applyBorder="1"/>
    <xf numFmtId="41" fontId="8" fillId="0" borderId="40" xfId="2" quotePrefix="1" applyNumberFormat="1" applyFont="1" applyFill="1" applyBorder="1" applyAlignment="1">
      <alignment horizontal="right"/>
    </xf>
    <xf numFmtId="0" fontId="8" fillId="0" borderId="39" xfId="8" quotePrefix="1" applyFont="1" applyFill="1" applyBorder="1" applyAlignment="1">
      <alignment horizontal="right"/>
    </xf>
    <xf numFmtId="41" fontId="8" fillId="0" borderId="39" xfId="2" quotePrefix="1" applyFont="1" applyFill="1" applyBorder="1" applyAlignment="1">
      <alignment horizontal="right"/>
    </xf>
    <xf numFmtId="41" fontId="8" fillId="0" borderId="58" xfId="2" quotePrefix="1" applyNumberFormat="1" applyFont="1" applyFill="1" applyBorder="1" applyAlignment="1">
      <alignment horizontal="right"/>
    </xf>
    <xf numFmtId="2" fontId="8" fillId="0" borderId="47" xfId="8" quotePrefix="1" applyNumberFormat="1" applyFont="1" applyFill="1" applyBorder="1" applyAlignment="1">
      <alignment horizontal="right"/>
    </xf>
    <xf numFmtId="167" fontId="8" fillId="0" borderId="47" xfId="1" quotePrefix="1" applyNumberFormat="1" applyFont="1" applyFill="1" applyBorder="1" applyAlignment="1">
      <alignment horizontal="right"/>
    </xf>
    <xf numFmtId="0" fontId="8" fillId="0" borderId="47" xfId="8" quotePrefix="1" applyFont="1" applyFill="1" applyBorder="1" applyAlignment="1">
      <alignment horizontal="right"/>
    </xf>
    <xf numFmtId="0" fontId="8" fillId="0" borderId="47" xfId="7" applyFont="1" applyFill="1" applyBorder="1" applyAlignment="1">
      <alignment horizontal="left"/>
    </xf>
    <xf numFmtId="41" fontId="8" fillId="0" borderId="61" xfId="2" quotePrefix="1" applyNumberFormat="1" applyFont="1" applyFill="1" applyBorder="1" applyAlignment="1">
      <alignment horizontal="right"/>
    </xf>
    <xf numFmtId="0" fontId="8" fillId="0" borderId="62" xfId="8" quotePrefix="1" applyFont="1" applyFill="1" applyBorder="1" applyAlignment="1">
      <alignment horizontal="left"/>
    </xf>
    <xf numFmtId="2" fontId="8" fillId="0" borderId="62" xfId="8" quotePrefix="1" applyNumberFormat="1" applyFont="1" applyFill="1" applyBorder="1" applyAlignment="1">
      <alignment horizontal="right"/>
    </xf>
    <xf numFmtId="0" fontId="8" fillId="0" borderId="62" xfId="8" quotePrefix="1" applyFont="1" applyFill="1" applyBorder="1" applyAlignment="1">
      <alignment horizontal="right"/>
    </xf>
    <xf numFmtId="0" fontId="8" fillId="0" borderId="55" xfId="5" quotePrefix="1" applyFont="1" applyFill="1" applyBorder="1" applyAlignment="1">
      <alignment horizontal="left"/>
    </xf>
    <xf numFmtId="0" fontId="8" fillId="0" borderId="39" xfId="8" applyFont="1" applyFill="1" applyBorder="1" applyAlignment="1">
      <alignment horizontal="left"/>
    </xf>
    <xf numFmtId="0" fontId="8" fillId="0" borderId="41" xfId="9" applyFont="1" applyFill="1" applyBorder="1"/>
    <xf numFmtId="0" fontId="8" fillId="0" borderId="6" xfId="5" applyFont="1" applyFill="1" applyBorder="1" applyAlignment="1">
      <alignment horizontal="center"/>
    </xf>
    <xf numFmtId="0" fontId="8" fillId="0" borderId="7" xfId="5" applyFont="1" applyFill="1" applyBorder="1" applyAlignment="1">
      <alignment horizontal="center"/>
    </xf>
    <xf numFmtId="0" fontId="8" fillId="0" borderId="3" xfId="10" applyFont="1" applyFill="1" applyBorder="1" applyAlignment="1">
      <alignment horizontal="center"/>
    </xf>
    <xf numFmtId="43" fontId="8" fillId="0" borderId="8" xfId="1" applyFont="1" applyFill="1" applyBorder="1" applyAlignment="1">
      <alignment horizontal="center"/>
    </xf>
    <xf numFmtId="43" fontId="8" fillId="0" borderId="8" xfId="1" quotePrefix="1" applyFont="1" applyFill="1" applyBorder="1" applyAlignment="1">
      <alignment horizontal="center"/>
    </xf>
    <xf numFmtId="43" fontId="8" fillId="0" borderId="8" xfId="1" quotePrefix="1" applyFont="1" applyFill="1" applyBorder="1" applyAlignment="1">
      <alignment horizontal="left"/>
    </xf>
    <xf numFmtId="43" fontId="8" fillId="0" borderId="8" xfId="1" applyFont="1" applyFill="1" applyBorder="1" applyAlignment="1">
      <alignment horizontal="right"/>
    </xf>
    <xf numFmtId="0" fontId="8" fillId="0" borderId="8" xfId="2" applyNumberFormat="1" applyFont="1" applyFill="1" applyBorder="1" applyAlignment="1">
      <alignment horizontal="center"/>
    </xf>
    <xf numFmtId="0" fontId="8" fillId="0" borderId="39" xfId="2" applyNumberFormat="1" applyFont="1" applyFill="1" applyBorder="1" applyAlignment="1">
      <alignment horizontal="center"/>
    </xf>
    <xf numFmtId="0" fontId="8" fillId="0" borderId="39" xfId="2" quotePrefix="1" applyNumberFormat="1" applyFont="1" applyFill="1" applyBorder="1" applyAlignment="1">
      <alignment horizontal="center"/>
    </xf>
    <xf numFmtId="0" fontId="8" fillId="0" borderId="39" xfId="9" quotePrefix="1" applyNumberFormat="1" applyFont="1" applyFill="1" applyBorder="1"/>
    <xf numFmtId="41" fontId="9" fillId="2" borderId="39" xfId="5" applyNumberFormat="1" applyFont="1" applyFill="1" applyBorder="1" applyAlignment="1">
      <alignment horizontal="right"/>
    </xf>
    <xf numFmtId="0" fontId="9" fillId="0" borderId="8" xfId="2" applyNumberFormat="1" applyFont="1" applyFill="1" applyBorder="1" applyAlignment="1">
      <alignment horizontal="center"/>
    </xf>
    <xf numFmtId="0" fontId="9" fillId="0" borderId="7" xfId="5" applyFont="1" applyFill="1" applyBorder="1"/>
    <xf numFmtId="0" fontId="8" fillId="0" borderId="40" xfId="5" applyFont="1" applyFill="1" applyBorder="1" applyAlignment="1">
      <alignment horizontal="right"/>
    </xf>
    <xf numFmtId="0" fontId="8" fillId="0" borderId="39" xfId="2" applyNumberFormat="1" applyFont="1" applyFill="1" applyBorder="1"/>
    <xf numFmtId="0" fontId="8" fillId="0" borderId="41" xfId="2" applyNumberFormat="1" applyFont="1" applyFill="1" applyBorder="1" applyAlignment="1">
      <alignment horizontal="center"/>
    </xf>
    <xf numFmtId="0" fontId="8" fillId="0" borderId="15" xfId="9" applyFont="1" applyFill="1" applyBorder="1"/>
    <xf numFmtId="2" fontId="8" fillId="0" borderId="2" xfId="9" quotePrefix="1" applyNumberFormat="1" applyFont="1" applyFill="1" applyBorder="1"/>
    <xf numFmtId="0" fontId="8" fillId="0" borderId="15" xfId="5" applyFont="1" applyFill="1" applyBorder="1" applyAlignment="1">
      <alignment horizontal="center"/>
    </xf>
    <xf numFmtId="0" fontId="0" fillId="0" borderId="0" xfId="0" applyFill="1" applyAlignment="1">
      <alignment horizontal="center"/>
    </xf>
    <xf numFmtId="0" fontId="10" fillId="0" borderId="0" xfId="0" applyFont="1" applyFill="1" applyAlignment="1">
      <alignment horizontal="center" vertical="top"/>
    </xf>
    <xf numFmtId="0" fontId="8" fillId="0" borderId="6" xfId="5" applyFont="1" applyFill="1" applyBorder="1" applyAlignment="1">
      <alignment horizontal="center"/>
    </xf>
    <xf numFmtId="0" fontId="8" fillId="0" borderId="7" xfId="5" applyFont="1" applyFill="1" applyBorder="1" applyAlignment="1">
      <alignment horizontal="center"/>
    </xf>
    <xf numFmtId="0" fontId="8" fillId="0" borderId="3" xfId="10" applyFont="1" applyFill="1" applyBorder="1" applyAlignment="1">
      <alignment horizontal="center"/>
    </xf>
    <xf numFmtId="165" fontId="8" fillId="0" borderId="39" xfId="9" quotePrefix="1" applyNumberFormat="1" applyFont="1" applyFill="1" applyBorder="1"/>
    <xf numFmtId="41" fontId="9" fillId="0" borderId="40" xfId="2" quotePrefix="1" applyNumberFormat="1" applyFont="1" applyFill="1" applyBorder="1" applyAlignment="1">
      <alignment horizontal="right"/>
    </xf>
    <xf numFmtId="0" fontId="9" fillId="0" borderId="12" xfId="7" applyFont="1" applyFill="1" applyBorder="1" applyAlignment="1">
      <alignment horizontal="center"/>
    </xf>
    <xf numFmtId="0" fontId="9" fillId="0" borderId="12" xfId="7" applyFont="1" applyFill="1" applyBorder="1"/>
    <xf numFmtId="165" fontId="8" fillId="0" borderId="16" xfId="2" quotePrefix="1" applyNumberFormat="1" applyFont="1" applyFill="1" applyBorder="1" applyAlignment="1">
      <alignment horizontal="right"/>
    </xf>
    <xf numFmtId="0" fontId="8" fillId="0" borderId="11" xfId="9" applyFont="1" applyFill="1" applyBorder="1"/>
    <xf numFmtId="165" fontId="9" fillId="0" borderId="40" xfId="2" quotePrefix="1" applyNumberFormat="1" applyFont="1" applyFill="1" applyBorder="1" applyAlignment="1">
      <alignment horizontal="right"/>
    </xf>
    <xf numFmtId="0" fontId="18" fillId="0" borderId="12" xfId="6" applyFont="1" applyFill="1" applyBorder="1" applyAlignment="1">
      <alignment horizontal="left" vertical="top"/>
    </xf>
    <xf numFmtId="0" fontId="18" fillId="0" borderId="39" xfId="6" applyFont="1" applyFill="1" applyBorder="1" applyAlignment="1">
      <alignment horizontal="left" vertical="top"/>
    </xf>
    <xf numFmtId="0" fontId="10" fillId="0" borderId="11" xfId="6" applyFont="1" applyFill="1" applyBorder="1" applyAlignment="1">
      <alignment horizontal="right" vertical="top"/>
    </xf>
    <xf numFmtId="2" fontId="8" fillId="0" borderId="11" xfId="6" applyNumberFormat="1" applyFont="1" applyFill="1" applyBorder="1" applyAlignment="1">
      <alignment horizontal="right" vertical="top"/>
    </xf>
    <xf numFmtId="165" fontId="10" fillId="0" borderId="12" xfId="2" applyNumberFormat="1" applyFont="1" applyFill="1" applyBorder="1" applyAlignment="1">
      <alignment horizontal="left" vertical="top"/>
    </xf>
    <xf numFmtId="2" fontId="8" fillId="0" borderId="39" xfId="2" quotePrefix="1" applyNumberFormat="1" applyFont="1" applyFill="1" applyBorder="1" applyAlignment="1">
      <alignment horizontal="right"/>
    </xf>
    <xf numFmtId="0" fontId="10" fillId="0" borderId="11" xfId="2" applyNumberFormat="1" applyFont="1" applyFill="1" applyBorder="1" applyAlignment="1">
      <alignment vertical="top"/>
    </xf>
    <xf numFmtId="0" fontId="8" fillId="0" borderId="8" xfId="2" quotePrefix="1" applyNumberFormat="1" applyFont="1" applyFill="1" applyBorder="1" applyAlignment="1">
      <alignment horizontal="center"/>
    </xf>
    <xf numFmtId="0" fontId="8" fillId="0" borderId="8" xfId="2" quotePrefix="1" applyNumberFormat="1" applyFont="1" applyFill="1" applyBorder="1" applyAlignment="1">
      <alignment horizontal="right"/>
    </xf>
    <xf numFmtId="2" fontId="8" fillId="0" borderId="8" xfId="2" applyNumberFormat="1" applyFont="1" applyFill="1" applyBorder="1" applyAlignment="1">
      <alignment horizontal="center"/>
    </xf>
    <xf numFmtId="165" fontId="8" fillId="0" borderId="8" xfId="2" applyNumberFormat="1" applyFont="1" applyFill="1" applyBorder="1" applyAlignment="1">
      <alignment horizontal="right"/>
    </xf>
    <xf numFmtId="2" fontId="8" fillId="0" borderId="8" xfId="2" applyNumberFormat="1" applyFont="1" applyFill="1" applyBorder="1" applyAlignment="1">
      <alignment horizontal="right"/>
    </xf>
    <xf numFmtId="0" fontId="8" fillId="0" borderId="8" xfId="2" applyNumberFormat="1" applyFont="1" applyFill="1" applyBorder="1" applyAlignment="1">
      <alignment horizontal="right"/>
    </xf>
    <xf numFmtId="2" fontId="8" fillId="0" borderId="8" xfId="2" quotePrefix="1" applyNumberFormat="1" applyFont="1" applyFill="1" applyBorder="1" applyAlignment="1">
      <alignment horizontal="right"/>
    </xf>
    <xf numFmtId="2" fontId="8" fillId="0" borderId="39" xfId="1" quotePrefix="1" applyNumberFormat="1" applyFont="1" applyFill="1" applyBorder="1" applyAlignment="1">
      <alignment horizontal="right"/>
    </xf>
    <xf numFmtId="0" fontId="10" fillId="0" borderId="7" xfId="6" applyFont="1" applyFill="1" applyBorder="1" applyAlignment="1">
      <alignment horizontal="left" vertical="top"/>
    </xf>
    <xf numFmtId="0" fontId="18" fillId="0" borderId="47" xfId="6" applyFont="1" applyFill="1" applyBorder="1" applyAlignment="1">
      <alignment horizontal="center" vertical="top"/>
    </xf>
    <xf numFmtId="0" fontId="18" fillId="0" borderId="47" xfId="6" applyFont="1" applyFill="1" applyBorder="1" applyAlignment="1">
      <alignment horizontal="left" vertical="top"/>
    </xf>
    <xf numFmtId="2" fontId="8" fillId="0" borderId="39" xfId="2" quotePrefix="1" applyNumberFormat="1" applyFont="1" applyFill="1" applyBorder="1" applyAlignment="1">
      <alignment horizontal="center"/>
    </xf>
    <xf numFmtId="0" fontId="9" fillId="0" borderId="12" xfId="5" applyFont="1" applyFill="1" applyBorder="1" applyAlignment="1">
      <alignment horizontal="center"/>
    </xf>
    <xf numFmtId="2" fontId="8" fillId="0" borderId="40" xfId="9" quotePrefix="1" applyNumberFormat="1" applyFont="1" applyFill="1" applyBorder="1" applyAlignment="1">
      <alignment horizontal="right"/>
    </xf>
    <xf numFmtId="2" fontId="8" fillId="0" borderId="11" xfId="9" quotePrefix="1" applyNumberFormat="1" applyFont="1" applyFill="1" applyBorder="1"/>
    <xf numFmtId="2" fontId="10" fillId="0" borderId="11" xfId="6" applyNumberFormat="1" applyFont="1" applyFill="1" applyBorder="1" applyAlignment="1">
      <alignment horizontal="right" vertical="top"/>
    </xf>
    <xf numFmtId="2" fontId="10" fillId="0" borderId="12" xfId="2" applyNumberFormat="1" applyFont="1" applyFill="1" applyBorder="1" applyAlignment="1">
      <alignment horizontal="right" vertical="top"/>
    </xf>
    <xf numFmtId="0" fontId="10" fillId="0" borderId="11" xfId="2" applyNumberFormat="1" applyFont="1" applyFill="1" applyBorder="1" applyAlignment="1">
      <alignment horizontal="right" vertical="top"/>
    </xf>
    <xf numFmtId="2" fontId="8" fillId="0" borderId="47" xfId="9" quotePrefix="1" applyNumberFormat="1" applyFont="1" applyFill="1" applyBorder="1"/>
    <xf numFmtId="0" fontId="9" fillId="0" borderId="2" xfId="5" applyFont="1" applyFill="1" applyBorder="1" applyAlignment="1">
      <alignment horizontal="center"/>
    </xf>
    <xf numFmtId="41" fontId="8" fillId="0" borderId="15" xfId="2" applyNumberFormat="1" applyFont="1" applyFill="1" applyBorder="1" applyAlignment="1">
      <alignment horizontal="center"/>
    </xf>
    <xf numFmtId="0" fontId="9" fillId="0" borderId="35" xfId="9" applyFont="1" applyFill="1" applyBorder="1" applyAlignment="1">
      <alignment horizontal="center"/>
    </xf>
    <xf numFmtId="0" fontId="9" fillId="0" borderId="6" xfId="9" applyFont="1" applyFill="1" applyBorder="1"/>
    <xf numFmtId="43" fontId="8" fillId="0" borderId="6" xfId="1" quotePrefix="1" applyNumberFormat="1" applyFont="1" applyFill="1" applyBorder="1" applyAlignment="1">
      <alignment horizontal="right"/>
    </xf>
    <xf numFmtId="0" fontId="8" fillId="0" borderId="7" xfId="8" applyFont="1" applyFill="1" applyBorder="1" applyAlignment="1">
      <alignment horizontal="center"/>
    </xf>
    <xf numFmtId="4" fontId="8" fillId="0" borderId="32" xfId="8" quotePrefix="1" applyNumberFormat="1" applyFont="1" applyFill="1" applyBorder="1" applyAlignment="1">
      <alignment horizontal="right"/>
    </xf>
    <xf numFmtId="165" fontId="9" fillId="0" borderId="12" xfId="8" quotePrefix="1" applyNumberFormat="1" applyFont="1" applyFill="1" applyBorder="1" applyAlignment="1">
      <alignment horizontal="right"/>
    </xf>
    <xf numFmtId="2" fontId="9" fillId="0" borderId="12" xfId="8" quotePrefix="1" applyNumberFormat="1" applyFont="1" applyFill="1" applyBorder="1" applyAlignment="1">
      <alignment horizontal="right"/>
    </xf>
    <xf numFmtId="43" fontId="9" fillId="0" borderId="2" xfId="8" applyNumberFormat="1" applyFont="1" applyFill="1" applyBorder="1" applyAlignment="1">
      <alignment horizontal="right"/>
    </xf>
    <xf numFmtId="165" fontId="8" fillId="0" borderId="2" xfId="8" quotePrefix="1" applyNumberFormat="1" applyFont="1" applyFill="1" applyBorder="1" applyAlignment="1">
      <alignment horizontal="right"/>
    </xf>
    <xf numFmtId="165" fontId="8" fillId="0" borderId="3" xfId="2" applyNumberFormat="1" applyFont="1" applyFill="1" applyBorder="1"/>
    <xf numFmtId="0" fontId="8" fillId="0" borderId="3" xfId="2" quotePrefix="1" applyNumberFormat="1" applyFont="1" applyFill="1" applyBorder="1" applyAlignment="1">
      <alignment horizontal="right"/>
    </xf>
    <xf numFmtId="43" fontId="8" fillId="0" borderId="39" xfId="8" quotePrefix="1" applyNumberFormat="1" applyFont="1" applyFill="1" applyBorder="1" applyAlignment="1">
      <alignment horizontal="right"/>
    </xf>
    <xf numFmtId="165" fontId="8" fillId="0" borderId="19" xfId="9" quotePrefix="1" applyNumberFormat="1" applyFont="1" applyFill="1" applyBorder="1" applyAlignment="1">
      <alignment horizontal="right"/>
    </xf>
    <xf numFmtId="0" fontId="8" fillId="0" borderId="16" xfId="9" quotePrefix="1" applyFont="1" applyFill="1" applyBorder="1" applyAlignment="1">
      <alignment horizontal="right" vertical="center"/>
    </xf>
    <xf numFmtId="0" fontId="8" fillId="0" borderId="11" xfId="9" applyFont="1" applyFill="1" applyBorder="1" applyAlignment="1">
      <alignment horizontal="right" vertical="center"/>
    </xf>
    <xf numFmtId="0" fontId="8" fillId="0" borderId="11" xfId="9" quotePrefix="1" applyFont="1" applyFill="1" applyBorder="1" applyAlignment="1">
      <alignment vertical="center"/>
    </xf>
    <xf numFmtId="0" fontId="8" fillId="0" borderId="12" xfId="9" quotePrefix="1" applyFont="1" applyFill="1" applyBorder="1" applyAlignment="1">
      <alignment vertical="center"/>
    </xf>
    <xf numFmtId="41" fontId="8" fillId="0" borderId="12" xfId="2" quotePrefix="1" applyFont="1" applyFill="1" applyBorder="1" applyAlignment="1">
      <alignment horizontal="center" vertical="center"/>
    </xf>
    <xf numFmtId="165" fontId="8" fillId="0" borderId="8" xfId="2" quotePrefix="1" applyNumberFormat="1" applyFont="1" applyFill="1" applyBorder="1" applyAlignment="1">
      <alignment horizontal="center"/>
    </xf>
    <xf numFmtId="165" fontId="9" fillId="0" borderId="8" xfId="8" applyNumberFormat="1" applyFont="1" applyFill="1" applyBorder="1"/>
    <xf numFmtId="43" fontId="9" fillId="0" borderId="8" xfId="8" applyNumberFormat="1" applyFont="1" applyFill="1" applyBorder="1"/>
    <xf numFmtId="4" fontId="9" fillId="0" borderId="8" xfId="2" applyNumberFormat="1" applyFont="1" applyFill="1" applyBorder="1" applyAlignment="1">
      <alignment horizontal="right" vertical="top"/>
    </xf>
    <xf numFmtId="165" fontId="9" fillId="0" borderId="8" xfId="2" applyNumberFormat="1" applyFont="1" applyFill="1" applyBorder="1"/>
    <xf numFmtId="165" fontId="8" fillId="0" borderId="2" xfId="9" quotePrefix="1" applyNumberFormat="1" applyFont="1" applyFill="1" applyBorder="1"/>
    <xf numFmtId="165" fontId="8" fillId="0" borderId="34" xfId="2" applyNumberFormat="1" applyFont="1" applyFill="1" applyBorder="1" applyAlignment="1">
      <alignment horizontal="right"/>
    </xf>
    <xf numFmtId="2" fontId="9" fillId="0" borderId="8" xfId="8" applyNumberFormat="1" applyFont="1" applyFill="1" applyBorder="1"/>
    <xf numFmtId="0" fontId="16" fillId="0" borderId="63" xfId="9" applyFont="1" applyFill="1" applyBorder="1"/>
    <xf numFmtId="0" fontId="8" fillId="0" borderId="64" xfId="9" applyFont="1" applyFill="1" applyBorder="1"/>
    <xf numFmtId="0" fontId="9" fillId="0" borderId="65" xfId="9" applyFont="1" applyFill="1" applyBorder="1" applyAlignment="1">
      <alignment horizontal="center"/>
    </xf>
    <xf numFmtId="0" fontId="9" fillId="0" borderId="66" xfId="7" applyFont="1" applyFill="1" applyBorder="1" applyAlignment="1">
      <alignment horizontal="center"/>
    </xf>
    <xf numFmtId="0" fontId="9" fillId="0" borderId="66" xfId="5" applyFont="1" applyFill="1" applyBorder="1" applyAlignment="1">
      <alignment horizontal="center"/>
    </xf>
    <xf numFmtId="0" fontId="9" fillId="0" borderId="67" xfId="5" applyFont="1" applyFill="1" applyBorder="1" applyAlignment="1">
      <alignment horizontal="center"/>
    </xf>
    <xf numFmtId="0" fontId="8" fillId="0" borderId="68" xfId="9" quotePrefix="1" applyFont="1" applyFill="1" applyBorder="1"/>
    <xf numFmtId="0" fontId="16" fillId="0" borderId="24" xfId="9" applyFont="1" applyFill="1" applyBorder="1"/>
    <xf numFmtId="0" fontId="9" fillId="0" borderId="12" xfId="9" applyFont="1" applyFill="1" applyBorder="1" applyAlignment="1">
      <alignment horizontal="center"/>
    </xf>
    <xf numFmtId="0" fontId="9" fillId="0" borderId="55" xfId="5" applyFont="1" applyFill="1" applyBorder="1" applyAlignment="1">
      <alignment horizontal="center"/>
    </xf>
    <xf numFmtId="165" fontId="9" fillId="2" borderId="50" xfId="5" applyNumberFormat="1" applyFont="1" applyFill="1" applyBorder="1" applyAlignment="1">
      <alignment horizontal="right"/>
    </xf>
    <xf numFmtId="0" fontId="8" fillId="0" borderId="47" xfId="5" applyFont="1" applyFill="1" applyBorder="1" applyAlignment="1">
      <alignment horizontal="left"/>
    </xf>
    <xf numFmtId="0" fontId="8" fillId="0" borderId="47" xfId="2" applyNumberFormat="1" applyFont="1" applyFill="1" applyBorder="1" applyAlignment="1">
      <alignment horizontal="center"/>
    </xf>
    <xf numFmtId="0" fontId="8" fillId="0" borderId="47" xfId="2" applyNumberFormat="1" applyFont="1" applyFill="1" applyBorder="1"/>
    <xf numFmtId="0" fontId="8" fillId="0" borderId="45" xfId="2" applyNumberFormat="1" applyFont="1" applyFill="1" applyBorder="1" applyAlignment="1">
      <alignment horizontal="center"/>
    </xf>
    <xf numFmtId="0" fontId="8" fillId="0" borderId="47" xfId="5" applyFont="1" applyFill="1" applyBorder="1"/>
    <xf numFmtId="43" fontId="8" fillId="0" borderId="50" xfId="1" applyNumberFormat="1" applyFont="1" applyFill="1" applyBorder="1" applyAlignment="1">
      <alignment horizontal="left"/>
    </xf>
    <xf numFmtId="0" fontId="9" fillId="0" borderId="48" xfId="5" applyFont="1" applyFill="1" applyBorder="1" applyAlignment="1">
      <alignment horizontal="center"/>
    </xf>
    <xf numFmtId="0" fontId="9" fillId="0" borderId="43" xfId="5" applyFont="1" applyFill="1" applyBorder="1" applyAlignment="1">
      <alignment horizontal="center"/>
    </xf>
    <xf numFmtId="168" fontId="8" fillId="0" borderId="43" xfId="1" applyNumberFormat="1" applyFont="1" applyFill="1" applyBorder="1" applyAlignment="1">
      <alignment horizontal="right"/>
    </xf>
    <xf numFmtId="0" fontId="8" fillId="0" borderId="24" xfId="5" applyFont="1" applyFill="1" applyBorder="1" applyAlignment="1">
      <alignment horizontal="left"/>
    </xf>
    <xf numFmtId="41" fontId="8" fillId="0" borderId="24" xfId="2" applyNumberFormat="1" applyFont="1" applyFill="1" applyBorder="1" applyAlignment="1">
      <alignment horizontal="center"/>
    </xf>
    <xf numFmtId="41" fontId="8" fillId="0" borderId="25" xfId="2" applyFont="1" applyFill="1" applyBorder="1"/>
    <xf numFmtId="2" fontId="8" fillId="0" borderId="52" xfId="9" quotePrefix="1" applyNumberFormat="1" applyFont="1" applyFill="1" applyBorder="1"/>
    <xf numFmtId="0" fontId="8" fillId="0" borderId="52" xfId="9" applyFont="1" applyFill="1" applyBorder="1"/>
    <xf numFmtId="0" fontId="8" fillId="0" borderId="0" xfId="5" quotePrefix="1" applyFont="1" applyFill="1" applyBorder="1" applyAlignment="1">
      <alignment horizontal="center"/>
    </xf>
    <xf numFmtId="0" fontId="8" fillId="0" borderId="0" xfId="5" applyFont="1" applyFill="1" applyBorder="1"/>
    <xf numFmtId="43" fontId="8" fillId="0" borderId="0" xfId="1" applyFont="1" applyFill="1" applyBorder="1" applyAlignment="1">
      <alignment horizontal="right"/>
    </xf>
    <xf numFmtId="0" fontId="8" fillId="0" borderId="0" xfId="9" applyFont="1" applyFill="1" applyBorder="1" applyAlignment="1">
      <alignment horizontal="right"/>
    </xf>
    <xf numFmtId="0" fontId="8" fillId="0" borderId="0" xfId="5" applyFont="1" applyFill="1" applyBorder="1" applyAlignment="1">
      <alignment horizontal="left"/>
    </xf>
    <xf numFmtId="2" fontId="8" fillId="0" borderId="0" xfId="9" quotePrefix="1" applyNumberFormat="1" applyFont="1" applyFill="1" applyBorder="1"/>
    <xf numFmtId="165" fontId="8" fillId="0" borderId="0" xfId="2" applyNumberFormat="1" applyFont="1" applyFill="1" applyBorder="1" applyAlignment="1">
      <alignment horizontal="center"/>
    </xf>
    <xf numFmtId="0" fontId="8" fillId="0" borderId="0" xfId="2" applyNumberFormat="1" applyFont="1" applyFill="1" applyBorder="1" applyAlignment="1">
      <alignment horizontal="center"/>
    </xf>
    <xf numFmtId="0" fontId="8" fillId="0" borderId="0" xfId="2" quotePrefix="1" applyNumberFormat="1" applyFont="1" applyFill="1" applyBorder="1" applyAlignment="1">
      <alignment horizontal="center"/>
    </xf>
    <xf numFmtId="0" fontId="8" fillId="0" borderId="0" xfId="9" applyFont="1" applyFill="1" applyBorder="1"/>
    <xf numFmtId="0" fontId="8" fillId="0" borderId="0" xfId="9" quotePrefix="1" applyFont="1" applyFill="1" applyBorder="1"/>
    <xf numFmtId="0" fontId="8" fillId="0" borderId="69" xfId="5" quotePrefix="1" applyFont="1" applyFill="1" applyBorder="1" applyAlignment="1">
      <alignment horizontal="center"/>
    </xf>
    <xf numFmtId="0" fontId="8" fillId="0" borderId="62" xfId="5" quotePrefix="1" applyFont="1" applyFill="1" applyBorder="1" applyAlignment="1">
      <alignment horizontal="center"/>
    </xf>
    <xf numFmtId="0" fontId="8" fillId="0" borderId="60" xfId="9" quotePrefix="1" applyFont="1" applyFill="1" applyBorder="1"/>
    <xf numFmtId="0" fontId="8" fillId="0" borderId="62" xfId="5" applyFont="1" applyFill="1" applyBorder="1" applyAlignment="1">
      <alignment vertical="top"/>
    </xf>
    <xf numFmtId="2" fontId="8" fillId="0" borderId="12" xfId="9" quotePrefix="1" applyNumberFormat="1" applyFont="1" applyFill="1" applyBorder="1"/>
    <xf numFmtId="0" fontId="8" fillId="0" borderId="12" xfId="2" quotePrefix="1" applyNumberFormat="1" applyFont="1" applyFill="1" applyBorder="1" applyAlignment="1">
      <alignment horizontal="center"/>
    </xf>
    <xf numFmtId="41" fontId="8" fillId="0" borderId="1" xfId="2" applyFont="1" applyFill="1" applyBorder="1" applyAlignment="1">
      <alignment horizontal="left"/>
    </xf>
    <xf numFmtId="43" fontId="0" fillId="0" borderId="0" xfId="0" applyNumberFormat="1"/>
    <xf numFmtId="165" fontId="0" fillId="0" borderId="0" xfId="0" applyNumberFormat="1"/>
    <xf numFmtId="2" fontId="0" fillId="0" borderId="0" xfId="0" applyNumberFormat="1"/>
    <xf numFmtId="0" fontId="8" fillId="0" borderId="43" xfId="5" applyFont="1" applyFill="1" applyBorder="1" applyAlignment="1">
      <alignment horizontal="center"/>
    </xf>
    <xf numFmtId="0" fontId="8" fillId="0" borderId="44" xfId="5" applyFont="1" applyFill="1" applyBorder="1" applyAlignment="1">
      <alignment horizontal="center"/>
    </xf>
    <xf numFmtId="0" fontId="0" fillId="0" borderId="0" xfId="0" applyFill="1" applyAlignment="1">
      <alignment horizontal="center"/>
    </xf>
    <xf numFmtId="0" fontId="10" fillId="0" borderId="0" xfId="0" applyFont="1" applyFill="1" applyAlignment="1">
      <alignment horizontal="center" vertical="top"/>
    </xf>
    <xf numFmtId="165" fontId="8" fillId="0" borderId="11" xfId="2" applyNumberFormat="1" applyFont="1" applyFill="1" applyBorder="1" applyAlignment="1">
      <alignment horizontal="center"/>
    </xf>
    <xf numFmtId="0" fontId="9" fillId="0" borderId="0" xfId="9" applyFont="1" applyFill="1" applyBorder="1" applyAlignment="1">
      <alignment horizontal="center"/>
    </xf>
    <xf numFmtId="0" fontId="8" fillId="0" borderId="70" xfId="9" quotePrefix="1" applyFont="1" applyFill="1" applyBorder="1"/>
    <xf numFmtId="0" fontId="8" fillId="0" borderId="50" xfId="5" applyNumberFormat="1" applyFont="1" applyFill="1" applyBorder="1" applyAlignment="1">
      <alignment horizontal="right"/>
    </xf>
    <xf numFmtId="165" fontId="8" fillId="0" borderId="32" xfId="2" applyNumberFormat="1" applyFont="1" applyFill="1" applyBorder="1" applyAlignment="1">
      <alignment horizontal="right"/>
    </xf>
    <xf numFmtId="0" fontId="5" fillId="0" borderId="24" xfId="10" applyFont="1" applyFill="1" applyBorder="1" applyAlignment="1">
      <alignment horizontal="center"/>
    </xf>
    <xf numFmtId="0" fontId="5" fillId="0" borderId="2" xfId="10" applyFont="1" applyFill="1" applyBorder="1" applyAlignment="1">
      <alignment horizontal="center"/>
    </xf>
    <xf numFmtId="0" fontId="5" fillId="0" borderId="3" xfId="10" applyFont="1" applyFill="1" applyBorder="1" applyAlignment="1">
      <alignment horizontal="center"/>
    </xf>
    <xf numFmtId="0" fontId="5" fillId="0" borderId="27" xfId="9" applyFont="1" applyFill="1" applyBorder="1" applyAlignment="1">
      <alignment horizontal="center"/>
    </xf>
    <xf numFmtId="0" fontId="5" fillId="0" borderId="3" xfId="9" applyFont="1" applyFill="1" applyBorder="1" applyAlignment="1">
      <alignment horizontal="center"/>
    </xf>
    <xf numFmtId="0" fontId="20" fillId="0" borderId="63" xfId="9" applyFont="1" applyFill="1" applyBorder="1"/>
    <xf numFmtId="0" fontId="20" fillId="0" borderId="24" xfId="9" applyFont="1" applyFill="1" applyBorder="1"/>
    <xf numFmtId="0" fontId="21" fillId="0" borderId="43" xfId="9" applyFont="1" applyFill="1" applyBorder="1" applyAlignment="1">
      <alignment horizontal="center"/>
    </xf>
    <xf numFmtId="0" fontId="21" fillId="0" borderId="43" xfId="9" applyFont="1" applyFill="1" applyBorder="1" applyAlignment="1">
      <alignment horizontal="right"/>
    </xf>
    <xf numFmtId="0" fontId="20" fillId="0" borderId="44" xfId="9" applyFont="1" applyFill="1" applyBorder="1" applyAlignment="1">
      <alignment horizontal="right"/>
    </xf>
    <xf numFmtId="0" fontId="20" fillId="0" borderId="44" xfId="9" quotePrefix="1" applyFont="1" applyFill="1" applyBorder="1" applyAlignment="1">
      <alignment horizontal="left"/>
    </xf>
    <xf numFmtId="41" fontId="20" fillId="0" borderId="24" xfId="2" applyFont="1" applyFill="1" applyBorder="1" applyAlignment="1">
      <alignment horizontal="center"/>
    </xf>
    <xf numFmtId="41" fontId="20" fillId="0" borderId="24" xfId="2" quotePrefix="1" applyFont="1" applyFill="1" applyBorder="1" applyAlignment="1">
      <alignment horizontal="center"/>
    </xf>
    <xf numFmtId="0" fontId="20" fillId="0" borderId="24" xfId="9" quotePrefix="1" applyFont="1" applyFill="1" applyBorder="1" applyAlignment="1">
      <alignment horizontal="left"/>
    </xf>
    <xf numFmtId="0" fontId="11" fillId="0" borderId="65" xfId="9" applyFont="1" applyFill="1" applyBorder="1" applyAlignment="1">
      <alignment horizontal="center"/>
    </xf>
    <xf numFmtId="0" fontId="11" fillId="0" borderId="12" xfId="9" applyFont="1" applyFill="1" applyBorder="1" applyAlignment="1">
      <alignment horizontal="center"/>
    </xf>
    <xf numFmtId="0" fontId="5" fillId="0" borderId="16" xfId="9" applyFont="1" applyFill="1" applyBorder="1"/>
    <xf numFmtId="165" fontId="5" fillId="0" borderId="46" xfId="2" applyNumberFormat="1" applyFont="1" applyFill="1" applyBorder="1" applyAlignment="1">
      <alignment horizontal="center"/>
    </xf>
    <xf numFmtId="0" fontId="5" fillId="0" borderId="31" xfId="9" applyFont="1" applyFill="1" applyBorder="1"/>
    <xf numFmtId="0" fontId="5" fillId="0" borderId="11" xfId="9" applyFont="1" applyFill="1" applyBorder="1" applyAlignment="1">
      <alignment horizontal="right"/>
    </xf>
    <xf numFmtId="41" fontId="5" fillId="0" borderId="12" xfId="2" quotePrefix="1" applyFont="1" applyFill="1" applyBorder="1" applyAlignment="1">
      <alignment horizontal="center"/>
    </xf>
    <xf numFmtId="0" fontId="11" fillId="0" borderId="31" xfId="5" applyFont="1" applyFill="1" applyBorder="1" applyAlignment="1">
      <alignment horizontal="center"/>
    </xf>
    <xf numFmtId="0" fontId="11" fillId="0" borderId="11" xfId="5" applyFont="1" applyFill="1" applyBorder="1" applyAlignment="1">
      <alignment horizontal="center"/>
    </xf>
    <xf numFmtId="0" fontId="5" fillId="0" borderId="11" xfId="5" applyFont="1" applyFill="1" applyBorder="1"/>
    <xf numFmtId="165" fontId="5" fillId="0" borderId="11" xfId="2" applyNumberFormat="1" applyFont="1" applyFill="1" applyBorder="1" applyAlignment="1">
      <alignment horizontal="center"/>
    </xf>
    <xf numFmtId="0" fontId="5" fillId="0" borderId="47" xfId="5" applyFont="1" applyFill="1" applyBorder="1"/>
    <xf numFmtId="0" fontId="5" fillId="0" borderId="48" xfId="9" applyFont="1" applyFill="1" applyBorder="1"/>
    <xf numFmtId="0" fontId="5" fillId="0" borderId="43" xfId="9" applyFont="1" applyFill="1" applyBorder="1"/>
    <xf numFmtId="0" fontId="5" fillId="0" borderId="43" xfId="9" applyFont="1" applyFill="1" applyBorder="1" applyAlignment="1">
      <alignment horizontal="center"/>
    </xf>
    <xf numFmtId="0" fontId="5" fillId="0" borderId="43" xfId="9" applyFont="1" applyFill="1" applyBorder="1" applyAlignment="1">
      <alignment horizontal="right"/>
    </xf>
    <xf numFmtId="0" fontId="5" fillId="0" borderId="44" xfId="9" applyFont="1" applyFill="1" applyBorder="1" applyAlignment="1">
      <alignment horizontal="right"/>
    </xf>
    <xf numFmtId="0" fontId="5" fillId="0" borderId="44" xfId="9" quotePrefix="1" applyFont="1" applyFill="1" applyBorder="1" applyAlignment="1">
      <alignment horizontal="left"/>
    </xf>
    <xf numFmtId="41" fontId="5" fillId="0" borderId="24" xfId="2" applyFont="1" applyFill="1" applyBorder="1" applyAlignment="1">
      <alignment horizontal="center"/>
    </xf>
    <xf numFmtId="41" fontId="5" fillId="0" borderId="24" xfId="2" quotePrefix="1" applyFont="1" applyFill="1" applyBorder="1" applyAlignment="1">
      <alignment horizontal="center"/>
    </xf>
    <xf numFmtId="0" fontId="5" fillId="0" borderId="24" xfId="9" quotePrefix="1" applyFont="1" applyFill="1" applyBorder="1" applyAlignment="1">
      <alignment horizontal="left"/>
    </xf>
    <xf numFmtId="0" fontId="5" fillId="0" borderId="12" xfId="6" applyFont="1" applyFill="1" applyBorder="1" applyAlignment="1">
      <alignment horizontal="left" vertical="top"/>
    </xf>
    <xf numFmtId="0" fontId="11" fillId="0" borderId="31" xfId="6" applyFont="1" applyFill="1" applyBorder="1" applyAlignment="1">
      <alignment horizontal="center" vertical="top"/>
    </xf>
    <xf numFmtId="0" fontId="11" fillId="0" borderId="12" xfId="6" applyFont="1" applyFill="1" applyBorder="1" applyAlignment="1">
      <alignment horizontal="center" vertical="top"/>
    </xf>
    <xf numFmtId="0" fontId="11" fillId="0" borderId="48" xfId="5" applyFont="1" applyFill="1" applyBorder="1" applyAlignment="1">
      <alignment horizontal="center"/>
    </xf>
    <xf numFmtId="0" fontId="11" fillId="0" borderId="43" xfId="5" applyFont="1" applyFill="1" applyBorder="1" applyAlignment="1">
      <alignment horizontal="center"/>
    </xf>
    <xf numFmtId="168" fontId="5" fillId="0" borderId="43" xfId="1" applyNumberFormat="1" applyFont="1" applyFill="1" applyBorder="1" applyAlignment="1">
      <alignment horizontal="right"/>
    </xf>
    <xf numFmtId="0" fontId="5" fillId="0" borderId="24" xfId="5" applyFont="1" applyFill="1" applyBorder="1" applyAlignment="1">
      <alignment horizontal="left"/>
    </xf>
    <xf numFmtId="41" fontId="5" fillId="0" borderId="24" xfId="2" applyNumberFormat="1" applyFont="1" applyFill="1" applyBorder="1" applyAlignment="1">
      <alignment horizontal="center"/>
    </xf>
    <xf numFmtId="0" fontId="5" fillId="0" borderId="51" xfId="5" quotePrefix="1" applyFont="1" applyFill="1" applyBorder="1" applyAlignment="1">
      <alignment horizontal="center"/>
    </xf>
    <xf numFmtId="0" fontId="5" fillId="0" borderId="52" xfId="5" quotePrefix="1" applyFont="1" applyFill="1" applyBorder="1" applyAlignment="1">
      <alignment horizontal="center"/>
    </xf>
    <xf numFmtId="0" fontId="5" fillId="0" borderId="52" xfId="5" applyFont="1" applyFill="1" applyBorder="1"/>
    <xf numFmtId="43" fontId="5" fillId="0" borderId="19" xfId="1" applyFont="1" applyFill="1" applyBorder="1" applyAlignment="1">
      <alignment horizontal="right"/>
    </xf>
    <xf numFmtId="0" fontId="5" fillId="0" borderId="20" xfId="9" applyFont="1" applyFill="1" applyBorder="1" applyAlignment="1">
      <alignment horizontal="right"/>
    </xf>
    <xf numFmtId="0" fontId="5" fillId="0" borderId="11" xfId="9" applyFont="1" applyFill="1" applyBorder="1"/>
    <xf numFmtId="0" fontId="5" fillId="0" borderId="12" xfId="9" quotePrefix="1" applyFont="1" applyFill="1" applyBorder="1"/>
    <xf numFmtId="0" fontId="5" fillId="0" borderId="12" xfId="2" quotePrefix="1" applyNumberFormat="1" applyFont="1" applyFill="1" applyBorder="1" applyAlignment="1">
      <alignment horizontal="center"/>
    </xf>
    <xf numFmtId="0" fontId="5" fillId="0" borderId="12" xfId="9" applyFont="1" applyFill="1" applyBorder="1"/>
    <xf numFmtId="165" fontId="13" fillId="0" borderId="50" xfId="2" applyNumberFormat="1" applyFont="1" applyFill="1" applyBorder="1" applyAlignment="1">
      <alignment horizontal="right"/>
    </xf>
    <xf numFmtId="0" fontId="8" fillId="0" borderId="36" xfId="9" quotePrefix="1" applyFont="1" applyFill="1" applyBorder="1"/>
    <xf numFmtId="0" fontId="10" fillId="0" borderId="32" xfId="6" applyFont="1" applyFill="1" applyBorder="1" applyAlignment="1">
      <alignment vertical="top"/>
    </xf>
    <xf numFmtId="0" fontId="5" fillId="0" borderId="52" xfId="9" quotePrefix="1" applyFont="1" applyFill="1" applyBorder="1"/>
    <xf numFmtId="0" fontId="25" fillId="0" borderId="0" xfId="0" applyFont="1" applyFill="1" applyAlignment="1">
      <alignment horizontal="center" vertical="top"/>
    </xf>
    <xf numFmtId="0" fontId="10" fillId="0" borderId="0" xfId="0" applyFont="1" applyFill="1" applyAlignment="1">
      <alignment horizontal="center" vertical="top"/>
    </xf>
    <xf numFmtId="165" fontId="4" fillId="0" borderId="0" xfId="2" applyNumberFormat="1" applyFont="1"/>
    <xf numFmtId="0" fontId="10" fillId="0" borderId="0" xfId="0" applyFont="1" applyFill="1" applyAlignment="1">
      <alignment vertical="top"/>
    </xf>
    <xf numFmtId="0" fontId="25" fillId="0" borderId="0" xfId="0" applyFont="1" applyFill="1" applyAlignment="1">
      <alignment vertical="top"/>
    </xf>
    <xf numFmtId="0" fontId="0" fillId="0" borderId="16" xfId="0" applyBorder="1"/>
    <xf numFmtId="0" fontId="0" fillId="0" borderId="11" xfId="0" applyBorder="1"/>
    <xf numFmtId="0" fontId="0" fillId="0" borderId="14" xfId="0" applyBorder="1"/>
    <xf numFmtId="0" fontId="0" fillId="0" borderId="15" xfId="0" applyBorder="1"/>
    <xf numFmtId="0" fontId="11" fillId="0" borderId="5" xfId="0" applyFont="1" applyBorder="1" applyAlignment="1">
      <alignment horizontal="center" vertical="center"/>
    </xf>
    <xf numFmtId="0" fontId="11" fillId="0" borderId="4" xfId="0" applyFont="1" applyBorder="1" applyAlignment="1">
      <alignment horizontal="center" vertical="center"/>
    </xf>
    <xf numFmtId="0" fontId="11" fillId="0" borderId="3" xfId="0" applyFont="1" applyBorder="1" applyAlignment="1">
      <alignment horizontal="center" vertical="center"/>
    </xf>
    <xf numFmtId="0" fontId="0" fillId="0" borderId="12" xfId="0" applyBorder="1"/>
    <xf numFmtId="2" fontId="0" fillId="0" borderId="12" xfId="0" applyNumberFormat="1" applyBorder="1"/>
    <xf numFmtId="165" fontId="4" fillId="0" borderId="2" xfId="2" applyNumberFormat="1" applyFont="1" applyBorder="1"/>
    <xf numFmtId="0" fontId="0" fillId="0" borderId="71" xfId="0" applyBorder="1"/>
    <xf numFmtId="0" fontId="0" fillId="0" borderId="0" xfId="0" applyAlignment="1">
      <alignment horizontal="center"/>
    </xf>
    <xf numFmtId="0" fontId="9" fillId="0" borderId="0" xfId="9" applyFont="1" applyFill="1" applyBorder="1" applyAlignment="1">
      <alignment horizontal="center"/>
    </xf>
    <xf numFmtId="0" fontId="25" fillId="0" borderId="0" xfId="0" applyFont="1" applyFill="1" applyAlignment="1">
      <alignment horizontal="center" vertical="top"/>
    </xf>
    <xf numFmtId="0" fontId="10" fillId="0" borderId="0" xfId="0" applyFont="1" applyFill="1" applyAlignment="1">
      <alignment horizontal="center" vertical="top"/>
    </xf>
    <xf numFmtId="0" fontId="8" fillId="0" borderId="3" xfId="10" applyFont="1" applyFill="1" applyBorder="1" applyAlignment="1">
      <alignment horizontal="center"/>
    </xf>
    <xf numFmtId="0" fontId="0" fillId="0" borderId="0" xfId="0" applyBorder="1"/>
    <xf numFmtId="0" fontId="0" fillId="0" borderId="0" xfId="0" applyFill="1" applyAlignment="1">
      <alignment horizontal="center"/>
    </xf>
    <xf numFmtId="0" fontId="26" fillId="0" borderId="0" xfId="0" applyFont="1" applyFill="1" applyAlignment="1">
      <alignment horizontal="center"/>
    </xf>
    <xf numFmtId="0" fontId="10" fillId="0" borderId="0" xfId="0" applyFont="1" applyFill="1" applyAlignment="1">
      <alignment horizontal="center" vertical="top"/>
    </xf>
    <xf numFmtId="0" fontId="25" fillId="0" borderId="0" xfId="0" applyFont="1" applyFill="1" applyAlignment="1">
      <alignment horizontal="center" vertical="top"/>
    </xf>
    <xf numFmtId="0" fontId="0" fillId="0" borderId="66" xfId="0" applyFont="1" applyBorder="1"/>
    <xf numFmtId="0" fontId="0" fillId="0" borderId="13" xfId="0" applyBorder="1"/>
    <xf numFmtId="0" fontId="0" fillId="0" borderId="1" xfId="0" applyBorder="1"/>
    <xf numFmtId="0" fontId="0" fillId="0" borderId="2" xfId="0" applyBorder="1"/>
    <xf numFmtId="0" fontId="0" fillId="0" borderId="40" xfId="0" applyBorder="1"/>
    <xf numFmtId="0" fontId="0" fillId="0" borderId="39" xfId="0" applyBorder="1"/>
    <xf numFmtId="43" fontId="0" fillId="0" borderId="39" xfId="0" applyNumberFormat="1" applyBorder="1"/>
    <xf numFmtId="0" fontId="0" fillId="0" borderId="41" xfId="0" applyBorder="1"/>
    <xf numFmtId="165" fontId="0" fillId="0" borderId="39" xfId="0" applyNumberFormat="1" applyBorder="1"/>
    <xf numFmtId="165" fontId="0" fillId="0" borderId="41" xfId="0" applyNumberFormat="1" applyBorder="1"/>
    <xf numFmtId="2" fontId="0" fillId="0" borderId="41" xfId="0" applyNumberFormat="1" applyBorder="1"/>
    <xf numFmtId="165" fontId="4" fillId="0" borderId="0" xfId="2" applyNumberFormat="1" applyFont="1"/>
    <xf numFmtId="0" fontId="0" fillId="0" borderId="0" xfId="0" applyAlignment="1">
      <alignment horizontal="right"/>
    </xf>
    <xf numFmtId="0" fontId="0" fillId="0" borderId="0" xfId="0" applyFill="1" applyAlignment="1"/>
    <xf numFmtId="0" fontId="26" fillId="0" borderId="0" xfId="0" applyFont="1" applyFill="1" applyAlignment="1"/>
    <xf numFmtId="0" fontId="0" fillId="0" borderId="0" xfId="0" applyFill="1" applyAlignment="1">
      <alignment horizontal="left"/>
    </xf>
    <xf numFmtId="0" fontId="0" fillId="0" borderId="0" xfId="0" applyAlignment="1">
      <alignment horizontal="left"/>
    </xf>
    <xf numFmtId="0" fontId="0" fillId="0" borderId="0" xfId="0" applyFill="1" applyAlignment="1">
      <alignment horizontal="center"/>
    </xf>
    <xf numFmtId="0" fontId="10" fillId="0" borderId="0" xfId="0" applyFont="1" applyFill="1" applyAlignment="1">
      <alignment horizontal="center" vertical="top"/>
    </xf>
    <xf numFmtId="0" fontId="9" fillId="0" borderId="16" xfId="9" applyFont="1" applyFill="1" applyBorder="1" applyAlignment="1">
      <alignment horizontal="left"/>
    </xf>
    <xf numFmtId="2" fontId="10" fillId="0" borderId="12" xfId="6" applyNumberFormat="1" applyFont="1" applyFill="1" applyBorder="1" applyAlignment="1">
      <alignment horizontal="right" vertical="top"/>
    </xf>
    <xf numFmtId="165" fontId="8" fillId="0" borderId="12" xfId="2" quotePrefix="1" applyNumberFormat="1" applyFont="1" applyFill="1" applyBorder="1" applyAlignment="1">
      <alignment horizontal="center"/>
    </xf>
    <xf numFmtId="164" fontId="8" fillId="0" borderId="12" xfId="2" quotePrefix="1" applyNumberFormat="1" applyFont="1" applyFill="1" applyBorder="1" applyAlignment="1">
      <alignment horizontal="center"/>
    </xf>
    <xf numFmtId="165" fontId="8" fillId="0" borderId="12" xfId="2" applyNumberFormat="1" applyFont="1" applyFill="1" applyBorder="1" applyAlignment="1">
      <alignment horizontal="center"/>
    </xf>
    <xf numFmtId="0" fontId="9" fillId="0" borderId="12" xfId="9" applyFont="1" applyFill="1" applyBorder="1" applyAlignment="1">
      <alignment horizontal="center" vertical="top"/>
    </xf>
    <xf numFmtId="0" fontId="9" fillId="0" borderId="16" xfId="9" applyFont="1" applyFill="1" applyBorder="1" applyAlignment="1">
      <alignment vertical="top"/>
    </xf>
    <xf numFmtId="2" fontId="8" fillId="0" borderId="16" xfId="9" quotePrefix="1" applyNumberFormat="1" applyFont="1" applyFill="1" applyBorder="1" applyAlignment="1">
      <alignment horizontal="right" vertical="top"/>
    </xf>
    <xf numFmtId="0" fontId="8" fillId="0" borderId="11" xfId="9" applyFont="1" applyFill="1" applyBorder="1" applyAlignment="1">
      <alignment horizontal="right" vertical="top"/>
    </xf>
    <xf numFmtId="0" fontId="8" fillId="0" borderId="11" xfId="9" applyFont="1" applyFill="1" applyBorder="1" applyAlignment="1">
      <alignment vertical="top"/>
    </xf>
    <xf numFmtId="2" fontId="8" fillId="0" borderId="12" xfId="9" quotePrefix="1" applyNumberFormat="1" applyFont="1" applyFill="1" applyBorder="1" applyAlignment="1">
      <alignment vertical="top"/>
    </xf>
    <xf numFmtId="0" fontId="8" fillId="0" borderId="12" xfId="9" quotePrefix="1" applyFont="1" applyFill="1" applyBorder="1" applyAlignment="1">
      <alignment vertical="top"/>
    </xf>
    <xf numFmtId="0" fontId="8" fillId="0" borderId="12" xfId="5" quotePrefix="1" applyFont="1" applyFill="1" applyBorder="1" applyAlignment="1">
      <alignment horizontal="center" vertical="top"/>
    </xf>
    <xf numFmtId="0" fontId="9" fillId="0" borderId="12" xfId="5" applyFont="1" applyFill="1" applyBorder="1" applyAlignment="1">
      <alignment vertical="top"/>
    </xf>
    <xf numFmtId="0" fontId="8" fillId="0" borderId="16" xfId="9" quotePrefix="1" applyFont="1" applyFill="1" applyBorder="1" applyAlignment="1">
      <alignment horizontal="right" vertical="top"/>
    </xf>
    <xf numFmtId="2" fontId="8" fillId="0" borderId="11" xfId="9" quotePrefix="1" applyNumberFormat="1" applyFont="1" applyFill="1" applyBorder="1" applyAlignment="1">
      <alignment vertical="top"/>
    </xf>
    <xf numFmtId="41" fontId="8" fillId="0" borderId="12" xfId="2" quotePrefix="1" applyFont="1" applyFill="1" applyBorder="1" applyAlignment="1">
      <alignment horizontal="center" vertical="top"/>
    </xf>
    <xf numFmtId="165" fontId="8" fillId="0" borderId="11" xfId="9" quotePrefix="1" applyNumberFormat="1" applyFont="1" applyFill="1" applyBorder="1" applyAlignment="1">
      <alignment vertical="top"/>
    </xf>
    <xf numFmtId="0" fontId="8" fillId="0" borderId="12" xfId="9" applyFont="1" applyFill="1" applyBorder="1" applyAlignment="1">
      <alignment vertical="top" wrapText="1"/>
    </xf>
    <xf numFmtId="168" fontId="10" fillId="0" borderId="16" xfId="1" applyNumberFormat="1" applyFont="1" applyFill="1" applyBorder="1" applyAlignment="1">
      <alignment horizontal="left" vertical="top"/>
    </xf>
    <xf numFmtId="2" fontId="8" fillId="0" borderId="16" xfId="9" quotePrefix="1" applyNumberFormat="1" applyFont="1" applyFill="1" applyBorder="1" applyAlignment="1">
      <alignment horizontal="right"/>
    </xf>
    <xf numFmtId="0" fontId="8" fillId="0" borderId="11" xfId="9" applyFont="1" applyFill="1" applyBorder="1" applyAlignment="1">
      <alignment horizontal="left"/>
    </xf>
    <xf numFmtId="0" fontId="8" fillId="0" borderId="16" xfId="8" applyFont="1" applyFill="1" applyBorder="1" applyAlignment="1">
      <alignment horizontal="right"/>
    </xf>
    <xf numFmtId="0" fontId="8" fillId="0" borderId="11" xfId="8" applyFont="1" applyFill="1" applyBorder="1" applyAlignment="1">
      <alignment horizontal="left"/>
    </xf>
    <xf numFmtId="0" fontId="8" fillId="0" borderId="12" xfId="8" applyFont="1" applyFill="1" applyBorder="1" applyAlignment="1">
      <alignment horizontal="left"/>
    </xf>
    <xf numFmtId="0" fontId="8" fillId="0" borderId="12" xfId="8" applyFont="1" applyFill="1" applyBorder="1"/>
    <xf numFmtId="3" fontId="8" fillId="0" borderId="32" xfId="8" applyNumberFormat="1" applyFont="1" applyFill="1" applyBorder="1" applyAlignment="1">
      <alignment horizontal="right"/>
    </xf>
    <xf numFmtId="0" fontId="9" fillId="0" borderId="31" xfId="9" applyFont="1" applyFill="1" applyBorder="1" applyAlignment="1">
      <alignment horizontal="center"/>
    </xf>
    <xf numFmtId="0" fontId="9" fillId="0" borderId="16" xfId="9" applyFont="1" applyFill="1" applyBorder="1"/>
    <xf numFmtId="0" fontId="9" fillId="0" borderId="31" xfId="7" applyFont="1" applyFill="1" applyBorder="1" applyAlignment="1">
      <alignment horizontal="center"/>
    </xf>
    <xf numFmtId="0" fontId="8" fillId="0" borderId="11" xfId="7" applyFont="1" applyFill="1" applyBorder="1" applyAlignment="1">
      <alignment horizontal="center"/>
    </xf>
    <xf numFmtId="0" fontId="17" fillId="0" borderId="12" xfId="7" applyFont="1" applyFill="1" applyBorder="1" applyAlignment="1">
      <alignment horizontal="left"/>
    </xf>
    <xf numFmtId="165" fontId="8" fillId="0" borderId="12" xfId="2" quotePrefix="1" applyNumberFormat="1" applyFont="1" applyFill="1" applyBorder="1" applyAlignment="1">
      <alignment horizontal="right"/>
    </xf>
    <xf numFmtId="165" fontId="8" fillId="0" borderId="12" xfId="2" applyNumberFormat="1" applyFont="1" applyFill="1" applyBorder="1" applyAlignment="1">
      <alignment horizontal="right"/>
    </xf>
    <xf numFmtId="41" fontId="8" fillId="0" borderId="12" xfId="2" applyFont="1" applyFill="1" applyBorder="1" applyAlignment="1">
      <alignment horizontal="left"/>
    </xf>
    <xf numFmtId="0" fontId="8" fillId="0" borderId="35" xfId="7" applyFont="1" applyFill="1" applyBorder="1" applyAlignment="1">
      <alignment horizontal="center"/>
    </xf>
    <xf numFmtId="0" fontId="8" fillId="0" borderId="1" xfId="7" applyFont="1" applyFill="1" applyBorder="1" applyAlignment="1">
      <alignment horizontal="center"/>
    </xf>
    <xf numFmtId="41" fontId="8" fillId="0" borderId="1" xfId="7" applyNumberFormat="1" applyFont="1" applyFill="1" applyBorder="1" applyAlignment="1">
      <alignment horizontal="center"/>
    </xf>
    <xf numFmtId="43" fontId="8" fillId="0" borderId="36" xfId="7" applyNumberFormat="1" applyFont="1" applyFill="1" applyBorder="1" applyAlignment="1">
      <alignment horizontal="center"/>
    </xf>
    <xf numFmtId="0" fontId="8" fillId="2" borderId="12" xfId="5" applyFont="1" applyFill="1" applyBorder="1" applyAlignment="1">
      <alignment horizontal="left"/>
    </xf>
    <xf numFmtId="165" fontId="8" fillId="2" borderId="12" xfId="2" applyNumberFormat="1" applyFont="1" applyFill="1" applyBorder="1" applyAlignment="1">
      <alignment horizontal="center"/>
    </xf>
    <xf numFmtId="0" fontId="8" fillId="0" borderId="12" xfId="2" applyNumberFormat="1" applyFont="1" applyFill="1" applyBorder="1" applyAlignment="1">
      <alignment horizontal="center"/>
    </xf>
    <xf numFmtId="43" fontId="10" fillId="0" borderId="16" xfId="1" applyFont="1" applyFill="1" applyBorder="1" applyAlignment="1">
      <alignment horizontal="left" vertical="top"/>
    </xf>
    <xf numFmtId="2" fontId="10" fillId="0" borderId="16" xfId="6" applyNumberFormat="1" applyFont="1" applyFill="1" applyBorder="1" applyAlignment="1">
      <alignment horizontal="right" vertical="top"/>
    </xf>
    <xf numFmtId="43" fontId="10" fillId="0" borderId="32" xfId="1" applyFont="1" applyFill="1" applyBorder="1" applyAlignment="1">
      <alignment horizontal="left" vertical="top"/>
    </xf>
    <xf numFmtId="2" fontId="8" fillId="0" borderId="12" xfId="9" applyNumberFormat="1" applyFont="1" applyFill="1" applyBorder="1" applyAlignment="1">
      <alignment horizontal="center"/>
    </xf>
    <xf numFmtId="2" fontId="8" fillId="0" borderId="12" xfId="9" quotePrefix="1" applyNumberFormat="1" applyFont="1" applyFill="1" applyBorder="1" applyAlignment="1">
      <alignment horizontal="center"/>
    </xf>
    <xf numFmtId="0" fontId="8" fillId="0" borderId="12" xfId="9" applyFont="1" applyFill="1" applyBorder="1" applyAlignment="1">
      <alignment horizontal="center"/>
    </xf>
    <xf numFmtId="0" fontId="9" fillId="0" borderId="9" xfId="9" quotePrefix="1" applyFont="1" applyFill="1" applyBorder="1"/>
    <xf numFmtId="0" fontId="10" fillId="0" borderId="16" xfId="6" applyFont="1" applyFill="1" applyBorder="1" applyAlignment="1">
      <alignment horizontal="right" vertical="top"/>
    </xf>
    <xf numFmtId="0" fontId="9" fillId="0" borderId="12" xfId="9" applyFont="1" applyFill="1" applyBorder="1" applyAlignment="1">
      <alignment horizontal="left"/>
    </xf>
    <xf numFmtId="0" fontId="9" fillId="0" borderId="52" xfId="9" applyFont="1" applyFill="1" applyBorder="1" applyAlignment="1">
      <alignment horizontal="center"/>
    </xf>
    <xf numFmtId="2" fontId="8" fillId="0" borderId="12" xfId="8" quotePrefix="1" applyNumberFormat="1" applyFont="1" applyFill="1" applyBorder="1" applyAlignment="1">
      <alignment horizontal="right"/>
    </xf>
    <xf numFmtId="0" fontId="8" fillId="0" borderId="12" xfId="5" quotePrefix="1" applyFont="1" applyFill="1" applyBorder="1" applyAlignment="1">
      <alignment horizontal="center"/>
    </xf>
    <xf numFmtId="168" fontId="19" fillId="0" borderId="12" xfId="1" applyNumberFormat="1" applyFont="1" applyFill="1" applyBorder="1" applyAlignment="1">
      <alignment horizontal="left"/>
    </xf>
    <xf numFmtId="165" fontId="8" fillId="0" borderId="12" xfId="2" quotePrefix="1" applyNumberFormat="1" applyFont="1" applyFill="1" applyBorder="1" applyAlignment="1">
      <alignment horizontal="left"/>
    </xf>
    <xf numFmtId="168" fontId="8" fillId="0" borderId="12" xfId="1" quotePrefix="1" applyNumberFormat="1" applyFont="1" applyFill="1" applyBorder="1" applyAlignment="1">
      <alignment horizontal="center"/>
    </xf>
    <xf numFmtId="43" fontId="9" fillId="0" borderId="9" xfId="1" applyNumberFormat="1" applyFont="1" applyFill="1" applyBorder="1" applyAlignment="1">
      <alignment horizontal="right"/>
    </xf>
    <xf numFmtId="165" fontId="9" fillId="0" borderId="16" xfId="2" quotePrefix="1" applyNumberFormat="1" applyFont="1" applyFill="1" applyBorder="1" applyAlignment="1">
      <alignment horizontal="right"/>
    </xf>
    <xf numFmtId="0" fontId="8" fillId="0" borderId="11" xfId="9" applyFont="1" applyFill="1" applyBorder="1" applyAlignment="1">
      <alignment horizontal="center"/>
    </xf>
    <xf numFmtId="0" fontId="8" fillId="0" borderId="12" xfId="9" quotePrefix="1" applyFont="1" applyFill="1" applyBorder="1" applyAlignment="1">
      <alignment horizontal="right"/>
    </xf>
    <xf numFmtId="0" fontId="8" fillId="0" borderId="12" xfId="9" quotePrefix="1" applyFont="1" applyFill="1" applyBorder="1" applyAlignment="1">
      <alignment horizontal="center"/>
    </xf>
    <xf numFmtId="0" fontId="8" fillId="0" borderId="16" xfId="9" quotePrefix="1" applyFont="1" applyFill="1" applyBorder="1" applyAlignment="1">
      <alignment horizontal="center"/>
    </xf>
    <xf numFmtId="165" fontId="8" fillId="0" borderId="12" xfId="9" quotePrefix="1" applyNumberFormat="1" applyFont="1" applyFill="1" applyBorder="1" applyAlignment="1">
      <alignment horizontal="center"/>
    </xf>
    <xf numFmtId="0" fontId="8" fillId="0" borderId="11" xfId="9" quotePrefix="1" applyFont="1" applyFill="1" applyBorder="1" applyAlignment="1">
      <alignment horizontal="right"/>
    </xf>
    <xf numFmtId="41" fontId="8" fillId="0" borderId="16" xfId="2" quotePrefix="1" applyFont="1" applyFill="1" applyBorder="1" applyAlignment="1">
      <alignment horizontal="center"/>
    </xf>
    <xf numFmtId="165" fontId="8" fillId="0" borderId="12" xfId="9" quotePrefix="1" applyNumberFormat="1" applyFont="1" applyFill="1" applyBorder="1" applyAlignment="1">
      <alignment vertical="top"/>
    </xf>
    <xf numFmtId="0" fontId="16" fillId="0" borderId="48" xfId="9" applyFont="1" applyFill="1" applyBorder="1"/>
    <xf numFmtId="0" fontId="17" fillId="0" borderId="2" xfId="7" applyFont="1" applyFill="1" applyBorder="1" applyAlignment="1">
      <alignment horizontal="left"/>
    </xf>
    <xf numFmtId="165" fontId="8" fillId="0" borderId="2" xfId="2" quotePrefix="1" applyNumberFormat="1" applyFont="1" applyFill="1" applyBorder="1" applyAlignment="1">
      <alignment horizontal="right"/>
    </xf>
    <xf numFmtId="0" fontId="8" fillId="2" borderId="2" xfId="5" applyFont="1" applyFill="1" applyBorder="1" applyAlignment="1">
      <alignment horizontal="left"/>
    </xf>
    <xf numFmtId="165" fontId="8" fillId="2" borderId="2" xfId="2" applyNumberFormat="1" applyFont="1" applyFill="1" applyBorder="1" applyAlignment="1">
      <alignment horizontal="center"/>
    </xf>
    <xf numFmtId="165" fontId="8" fillId="0" borderId="15" xfId="2" applyNumberFormat="1" applyFont="1" applyFill="1" applyBorder="1" applyAlignment="1">
      <alignment horizontal="center"/>
    </xf>
    <xf numFmtId="0" fontId="8" fillId="0" borderId="2" xfId="2" applyNumberFormat="1" applyFont="1" applyFill="1" applyBorder="1" applyAlignment="1">
      <alignment horizontal="center"/>
    </xf>
    <xf numFmtId="0" fontId="8" fillId="0" borderId="12" xfId="5" applyFont="1" applyFill="1" applyBorder="1" applyAlignment="1">
      <alignment horizontal="left"/>
    </xf>
    <xf numFmtId="0" fontId="8" fillId="0" borderId="31" xfId="5" applyFont="1" applyFill="1" applyBorder="1"/>
    <xf numFmtId="0" fontId="8" fillId="0" borderId="16" xfId="5" applyFont="1" applyFill="1" applyBorder="1" applyAlignment="1">
      <alignment horizontal="right"/>
    </xf>
    <xf numFmtId="0" fontId="8" fillId="0" borderId="32" xfId="5" applyFont="1" applyFill="1" applyBorder="1" applyAlignment="1">
      <alignment horizontal="right"/>
    </xf>
    <xf numFmtId="0" fontId="8" fillId="0" borderId="12" xfId="6" quotePrefix="1" applyFont="1" applyFill="1" applyBorder="1" applyAlignment="1">
      <alignment horizontal="left" vertical="top"/>
    </xf>
    <xf numFmtId="41" fontId="8" fillId="0" borderId="52" xfId="2" applyFont="1" applyFill="1" applyBorder="1" applyAlignment="1">
      <alignment horizontal="left" vertical="top"/>
    </xf>
    <xf numFmtId="41" fontId="8" fillId="0" borderId="20" xfId="2" applyFont="1" applyFill="1" applyBorder="1" applyAlignment="1">
      <alignment horizontal="left" vertical="top"/>
    </xf>
    <xf numFmtId="0" fontId="8" fillId="0" borderId="52" xfId="6" quotePrefix="1" applyFont="1" applyFill="1" applyBorder="1" applyAlignment="1">
      <alignment horizontal="left" vertical="top"/>
    </xf>
    <xf numFmtId="0" fontId="8" fillId="0" borderId="32" xfId="6" applyFont="1" applyFill="1" applyBorder="1" applyAlignment="1">
      <alignment horizontal="center" vertical="top"/>
    </xf>
    <xf numFmtId="2" fontId="9" fillId="0" borderId="9" xfId="6" applyNumberFormat="1" applyFont="1" applyFill="1" applyBorder="1" applyAlignment="1">
      <alignment horizontal="right" vertical="top"/>
    </xf>
    <xf numFmtId="0" fontId="9" fillId="0" borderId="12" xfId="9" applyFont="1" applyFill="1" applyBorder="1"/>
    <xf numFmtId="168" fontId="8" fillId="0" borderId="12" xfId="1" applyNumberFormat="1" applyFont="1" applyFill="1" applyBorder="1" applyAlignment="1">
      <alignment horizontal="left"/>
    </xf>
    <xf numFmtId="165" fontId="8" fillId="0" borderId="47" xfId="2" quotePrefix="1" applyNumberFormat="1" applyFont="1" applyFill="1" applyBorder="1" applyAlignment="1">
      <alignment horizontal="right"/>
    </xf>
    <xf numFmtId="0" fontId="8" fillId="0" borderId="12" xfId="7" applyFont="1" applyFill="1" applyBorder="1" applyAlignment="1">
      <alignment horizontal="left"/>
    </xf>
    <xf numFmtId="0" fontId="0" fillId="0" borderId="0" xfId="0" applyFill="1" applyAlignment="1">
      <alignment horizontal="center"/>
    </xf>
    <xf numFmtId="0" fontId="10" fillId="0" borderId="0" xfId="0" applyFont="1" applyFill="1" applyAlignment="1">
      <alignment horizontal="center" vertical="top"/>
    </xf>
    <xf numFmtId="0" fontId="8" fillId="0" borderId="12" xfId="9" applyFont="1" applyFill="1" applyBorder="1" applyAlignment="1"/>
    <xf numFmtId="0" fontId="9" fillId="0" borderId="2" xfId="9" applyFont="1" applyFill="1" applyBorder="1" applyAlignment="1">
      <alignment vertical="top"/>
    </xf>
    <xf numFmtId="0" fontId="8" fillId="0" borderId="31" xfId="5" quotePrefix="1" applyFont="1" applyFill="1" applyBorder="1" applyAlignment="1">
      <alignment horizontal="center"/>
    </xf>
    <xf numFmtId="0" fontId="8" fillId="0" borderId="16" xfId="5" quotePrefix="1" applyFont="1" applyFill="1" applyBorder="1" applyAlignment="1">
      <alignment horizontal="center"/>
    </xf>
    <xf numFmtId="0" fontId="8" fillId="0" borderId="16" xfId="5" applyFont="1" applyFill="1" applyBorder="1"/>
    <xf numFmtId="41" fontId="8" fillId="0" borderId="16" xfId="2" quotePrefix="1" applyNumberFormat="1" applyFont="1" applyFill="1" applyBorder="1" applyAlignment="1">
      <alignment horizontal="right"/>
    </xf>
    <xf numFmtId="0" fontId="8" fillId="0" borderId="11" xfId="8" quotePrefix="1" applyFont="1" applyFill="1" applyBorder="1" applyAlignment="1">
      <alignment horizontal="left"/>
    </xf>
    <xf numFmtId="167" fontId="8" fillId="0" borderId="12" xfId="1" quotePrefix="1" applyNumberFormat="1" applyFont="1" applyFill="1" applyBorder="1" applyAlignment="1">
      <alignment horizontal="right"/>
    </xf>
    <xf numFmtId="0" fontId="8" fillId="0" borderId="12" xfId="8" quotePrefix="1" applyFont="1" applyFill="1" applyBorder="1" applyAlignment="1">
      <alignment horizontal="right"/>
    </xf>
    <xf numFmtId="41" fontId="8" fillId="0" borderId="12" xfId="2" quotePrefix="1" applyFont="1" applyFill="1" applyBorder="1" applyAlignment="1">
      <alignment horizontal="right"/>
    </xf>
    <xf numFmtId="0" fontId="8" fillId="0" borderId="65" xfId="9" applyFont="1" applyFill="1" applyBorder="1"/>
    <xf numFmtId="0" fontId="8" fillId="0" borderId="11" xfId="5" applyFont="1" applyFill="1" applyBorder="1" applyAlignment="1">
      <alignment horizontal="left"/>
    </xf>
    <xf numFmtId="165" fontId="8" fillId="0" borderId="12" xfId="9" quotePrefix="1" applyNumberFormat="1" applyFont="1" applyFill="1" applyBorder="1"/>
    <xf numFmtId="0" fontId="5" fillId="2" borderId="16" xfId="0" applyFont="1" applyFill="1" applyBorder="1"/>
    <xf numFmtId="165" fontId="8" fillId="2" borderId="32" xfId="5" applyNumberFormat="1" applyFont="1" applyFill="1" applyBorder="1" applyAlignment="1">
      <alignment horizontal="right"/>
    </xf>
    <xf numFmtId="0" fontId="9" fillId="0" borderId="10" xfId="9" applyFont="1" applyFill="1" applyBorder="1" applyAlignment="1">
      <alignment horizontal="right"/>
    </xf>
    <xf numFmtId="41" fontId="8" fillId="0" borderId="11" xfId="2" quotePrefix="1" applyFont="1" applyFill="1" applyBorder="1" applyAlignment="1">
      <alignment horizontal="center"/>
    </xf>
    <xf numFmtId="43" fontId="8" fillId="0" borderId="16" xfId="1" quotePrefix="1" applyFont="1" applyFill="1" applyBorder="1" applyAlignment="1">
      <alignment horizontal="right"/>
    </xf>
    <xf numFmtId="0" fontId="8" fillId="0" borderId="16" xfId="9" quotePrefix="1" applyFont="1" applyFill="1" applyBorder="1"/>
    <xf numFmtId="165" fontId="9" fillId="0" borderId="8" xfId="9" applyNumberFormat="1" applyFont="1" applyFill="1" applyBorder="1" applyAlignment="1">
      <alignment horizontal="right"/>
    </xf>
    <xf numFmtId="0" fontId="8" fillId="0" borderId="45" xfId="9" applyFont="1" applyFill="1" applyBorder="1"/>
    <xf numFmtId="0" fontId="8" fillId="0" borderId="61" xfId="9" quotePrefix="1" applyFont="1" applyFill="1" applyBorder="1" applyAlignment="1">
      <alignment horizontal="right"/>
    </xf>
    <xf numFmtId="0" fontId="8" fillId="0" borderId="46" xfId="9" quotePrefix="1" applyFont="1" applyFill="1" applyBorder="1"/>
    <xf numFmtId="0" fontId="8" fillId="0" borderId="62" xfId="9" quotePrefix="1" applyFont="1" applyFill="1" applyBorder="1"/>
    <xf numFmtId="41" fontId="8" fillId="0" borderId="62" xfId="2" quotePrefix="1" applyFont="1" applyFill="1" applyBorder="1" applyAlignment="1">
      <alignment horizontal="center"/>
    </xf>
    <xf numFmtId="43" fontId="8" fillId="0" borderId="40" xfId="1" quotePrefix="1" applyFont="1" applyFill="1" applyBorder="1" applyAlignment="1">
      <alignment horizontal="right"/>
    </xf>
    <xf numFmtId="165" fontId="8" fillId="0" borderId="39" xfId="2" quotePrefix="1" applyNumberFormat="1" applyFont="1" applyFill="1" applyBorder="1" applyAlignment="1">
      <alignment horizontal="center"/>
    </xf>
    <xf numFmtId="0" fontId="10" fillId="0" borderId="40" xfId="6" applyFont="1" applyFill="1" applyBorder="1" applyAlignment="1">
      <alignment horizontal="left" vertical="top"/>
    </xf>
    <xf numFmtId="0" fontId="10" fillId="0" borderId="41" xfId="6" applyFont="1" applyFill="1" applyBorder="1" applyAlignment="1">
      <alignment horizontal="left" vertical="top"/>
    </xf>
    <xf numFmtId="2" fontId="10" fillId="0" borderId="39" xfId="6" applyNumberFormat="1" applyFont="1" applyFill="1" applyBorder="1" applyAlignment="1">
      <alignment horizontal="right" vertical="top"/>
    </xf>
    <xf numFmtId="164" fontId="8" fillId="0" borderId="39" xfId="2" quotePrefix="1" applyNumberFormat="1" applyFont="1" applyFill="1" applyBorder="1" applyAlignment="1">
      <alignment horizontal="center"/>
    </xf>
    <xf numFmtId="0" fontId="10" fillId="0" borderId="39" xfId="6" applyFont="1" applyFill="1" applyBorder="1" applyAlignment="1">
      <alignment horizontal="left" vertical="top"/>
    </xf>
    <xf numFmtId="0" fontId="10" fillId="0" borderId="40" xfId="6" applyFont="1" applyFill="1" applyBorder="1" applyAlignment="1">
      <alignment horizontal="right" vertical="top"/>
    </xf>
    <xf numFmtId="2" fontId="6" fillId="0" borderId="0" xfId="0" applyNumberFormat="1" applyFont="1"/>
    <xf numFmtId="43" fontId="6" fillId="0" borderId="0" xfId="0" applyNumberFormat="1" applyFont="1"/>
    <xf numFmtId="0" fontId="0" fillId="0" borderId="0" xfId="0" applyAlignment="1">
      <alignment vertical="top" wrapText="1"/>
    </xf>
    <xf numFmtId="0" fontId="0" fillId="0" borderId="0" xfId="0" applyFont="1" applyBorder="1"/>
    <xf numFmtId="0" fontId="4" fillId="0" borderId="0" xfId="9" applyFont="1" applyFill="1" applyBorder="1"/>
    <xf numFmtId="0" fontId="0" fillId="0" borderId="63" xfId="0" applyBorder="1"/>
    <xf numFmtId="0" fontId="0" fillId="0" borderId="66" xfId="0" applyBorder="1"/>
    <xf numFmtId="2" fontId="0" fillId="0" borderId="72" xfId="0" applyNumberFormat="1" applyBorder="1"/>
    <xf numFmtId="168" fontId="8" fillId="0" borderId="59" xfId="1" quotePrefix="1" applyNumberFormat="1" applyFont="1" applyFill="1" applyBorder="1"/>
    <xf numFmtId="168" fontId="8" fillId="0" borderId="32" xfId="1" quotePrefix="1" applyNumberFormat="1" applyFont="1" applyFill="1" applyBorder="1" applyAlignment="1">
      <alignment horizontal="center"/>
    </xf>
    <xf numFmtId="0" fontId="8" fillId="0" borderId="52" xfId="9" quotePrefix="1" applyFont="1" applyFill="1" applyBorder="1"/>
    <xf numFmtId="41" fontId="8" fillId="0" borderId="52" xfId="2" quotePrefix="1" applyFont="1" applyFill="1" applyBorder="1" applyAlignment="1">
      <alignment horizontal="center"/>
    </xf>
    <xf numFmtId="0" fontId="18" fillId="0" borderId="69" xfId="6" applyFont="1" applyFill="1" applyBorder="1" applyAlignment="1">
      <alignment horizontal="center" vertical="top"/>
    </xf>
    <xf numFmtId="0" fontId="18" fillId="0" borderId="62" xfId="6" applyFont="1" applyFill="1" applyBorder="1" applyAlignment="1">
      <alignment horizontal="center" vertical="top"/>
    </xf>
    <xf numFmtId="0" fontId="8" fillId="0" borderId="62" xfId="6" applyFont="1" applyFill="1" applyBorder="1" applyAlignment="1">
      <alignment horizontal="left" vertical="top"/>
    </xf>
    <xf numFmtId="0" fontId="8" fillId="0" borderId="40" xfId="9" applyFont="1" applyFill="1" applyBorder="1" applyAlignment="1">
      <alignment horizontal="right"/>
    </xf>
    <xf numFmtId="41" fontId="8" fillId="0" borderId="39" xfId="2" applyFont="1" applyFill="1" applyBorder="1" applyAlignment="1">
      <alignment horizontal="center"/>
    </xf>
    <xf numFmtId="0" fontId="8" fillId="0" borderId="39" xfId="9" applyFont="1" applyFill="1" applyBorder="1" applyAlignment="1">
      <alignment horizontal="left"/>
    </xf>
    <xf numFmtId="0" fontId="8" fillId="0" borderId="40" xfId="5" quotePrefix="1" applyFont="1" applyFill="1" applyBorder="1" applyAlignment="1">
      <alignment horizontal="center"/>
    </xf>
    <xf numFmtId="0" fontId="8" fillId="0" borderId="40" xfId="5" applyFont="1" applyFill="1" applyBorder="1"/>
    <xf numFmtId="0" fontId="0" fillId="0" borderId="0" xfId="0" applyNumberFormat="1"/>
    <xf numFmtId="0" fontId="0" fillId="0" borderId="0" xfId="0" applyNumberFormat="1" applyBorder="1"/>
    <xf numFmtId="43" fontId="0" fillId="0" borderId="0" xfId="0" applyNumberFormat="1" applyBorder="1"/>
    <xf numFmtId="165" fontId="0" fillId="0" borderId="13" xfId="0" applyNumberFormat="1" applyBorder="1"/>
    <xf numFmtId="0" fontId="10" fillId="0" borderId="2" xfId="6" applyFont="1" applyFill="1" applyBorder="1" applyAlignment="1">
      <alignment horizontal="left" vertical="top"/>
    </xf>
    <xf numFmtId="0" fontId="0" fillId="0" borderId="5" xfId="0" applyBorder="1"/>
    <xf numFmtId="0" fontId="0" fillId="0" borderId="4" xfId="0" applyBorder="1"/>
    <xf numFmtId="43" fontId="0" fillId="0" borderId="11" xfId="0" applyNumberFormat="1" applyBorder="1"/>
    <xf numFmtId="0" fontId="0" fillId="0" borderId="3" xfId="0" applyBorder="1"/>
    <xf numFmtId="43" fontId="0" fillId="0" borderId="2" xfId="0" applyNumberFormat="1" applyBorder="1"/>
    <xf numFmtId="43" fontId="0" fillId="0" borderId="71" xfId="0" applyNumberFormat="1" applyBorder="1"/>
    <xf numFmtId="43" fontId="0" fillId="0" borderId="41" xfId="0" applyNumberFormat="1" applyBorder="1"/>
    <xf numFmtId="165" fontId="8" fillId="0" borderId="40" xfId="2" applyNumberFormat="1" applyFont="1" applyFill="1" applyBorder="1" applyAlignment="1">
      <alignment horizontal="center"/>
    </xf>
    <xf numFmtId="0" fontId="0" fillId="0" borderId="47" xfId="0" applyBorder="1"/>
    <xf numFmtId="0" fontId="0" fillId="0" borderId="0" xfId="0" applyBorder="1" applyAlignment="1">
      <alignment horizontal="center"/>
    </xf>
    <xf numFmtId="0" fontId="0" fillId="0" borderId="6" xfId="0" applyBorder="1"/>
    <xf numFmtId="2" fontId="0" fillId="0" borderId="1" xfId="0" applyNumberFormat="1" applyBorder="1"/>
    <xf numFmtId="0" fontId="0" fillId="0" borderId="0" xfId="0" applyFont="1"/>
    <xf numFmtId="2" fontId="0" fillId="0" borderId="0" xfId="0" applyNumberFormat="1" applyFont="1"/>
    <xf numFmtId="165" fontId="0" fillId="0" borderId="0" xfId="0" applyNumberFormat="1" applyFont="1"/>
    <xf numFmtId="165" fontId="27" fillId="0" borderId="0" xfId="0" applyNumberFormat="1" applyFont="1"/>
    <xf numFmtId="165" fontId="0" fillId="0" borderId="15" xfId="0" applyNumberFormat="1" applyBorder="1"/>
    <xf numFmtId="0" fontId="10" fillId="0" borderId="0" xfId="6" applyFont="1" applyFill="1" applyBorder="1" applyAlignment="1">
      <alignment horizontal="left" vertical="top"/>
    </xf>
    <xf numFmtId="0" fontId="8" fillId="0" borderId="16" xfId="9" applyFont="1" applyFill="1" applyBorder="1" applyAlignment="1">
      <alignment horizontal="left"/>
    </xf>
    <xf numFmtId="0" fontId="26" fillId="0" borderId="0" xfId="0" applyFont="1" applyFill="1" applyAlignment="1">
      <alignment horizontal="center"/>
    </xf>
    <xf numFmtId="0" fontId="8" fillId="0" borderId="15" xfId="5" applyFont="1" applyFill="1" applyBorder="1" applyAlignment="1">
      <alignment horizontal="center"/>
    </xf>
    <xf numFmtId="0" fontId="8" fillId="0" borderId="6" xfId="5" applyFont="1" applyFill="1" applyBorder="1" applyAlignment="1">
      <alignment horizontal="center"/>
    </xf>
    <xf numFmtId="0" fontId="8" fillId="0" borderId="7" xfId="5" applyFont="1" applyFill="1" applyBorder="1" applyAlignment="1">
      <alignment horizontal="center"/>
    </xf>
    <xf numFmtId="0" fontId="8" fillId="0" borderId="3" xfId="10" applyFont="1" applyFill="1" applyBorder="1" applyAlignment="1">
      <alignment horizontal="center"/>
    </xf>
    <xf numFmtId="0" fontId="25" fillId="0" borderId="0" xfId="0" applyFont="1" applyFill="1" applyAlignment="1">
      <alignment horizontal="center" vertical="top"/>
    </xf>
    <xf numFmtId="0" fontId="8" fillId="0" borderId="22" xfId="9" applyFont="1" applyFill="1" applyBorder="1" applyAlignment="1">
      <alignment horizontal="center"/>
    </xf>
    <xf numFmtId="43" fontId="8" fillId="0" borderId="34" xfId="1" applyFont="1" applyFill="1" applyBorder="1" applyAlignment="1">
      <alignment horizontal="right"/>
    </xf>
    <xf numFmtId="0" fontId="9" fillId="0" borderId="37" xfId="9" applyFont="1" applyFill="1" applyBorder="1" applyAlignment="1">
      <alignment horizontal="center" vertical="top"/>
    </xf>
    <xf numFmtId="0" fontId="8" fillId="0" borderId="32" xfId="9" quotePrefix="1" applyFont="1" applyFill="1" applyBorder="1" applyAlignment="1">
      <alignment vertical="center"/>
    </xf>
    <xf numFmtId="0" fontId="10" fillId="0" borderId="31" xfId="6" applyFont="1" applyFill="1" applyBorder="1" applyAlignment="1">
      <alignment horizontal="left" vertical="top"/>
    </xf>
    <xf numFmtId="0" fontId="10" fillId="0" borderId="32" xfId="6" applyFont="1" applyFill="1" applyBorder="1" applyAlignment="1">
      <alignment horizontal="center" vertical="top"/>
    </xf>
    <xf numFmtId="0" fontId="10" fillId="0" borderId="31" xfId="6" quotePrefix="1" applyFont="1" applyFill="1" applyBorder="1" applyAlignment="1">
      <alignment horizontal="center" vertical="top"/>
    </xf>
    <xf numFmtId="0" fontId="10" fillId="0" borderId="33" xfId="6" quotePrefix="1" applyFont="1" applyFill="1" applyBorder="1" applyAlignment="1">
      <alignment horizontal="center" vertical="top"/>
    </xf>
    <xf numFmtId="0" fontId="8" fillId="0" borderId="31" xfId="5" quotePrefix="1" applyFont="1" applyFill="1" applyBorder="1"/>
    <xf numFmtId="0" fontId="9" fillId="0" borderId="31" xfId="5" quotePrefix="1" applyFont="1" applyFill="1" applyBorder="1"/>
    <xf numFmtId="0" fontId="9" fillId="0" borderId="32" xfId="5" applyFont="1" applyFill="1" applyBorder="1"/>
    <xf numFmtId="0" fontId="8" fillId="0" borderId="26" xfId="9" quotePrefix="1" applyFont="1" applyFill="1" applyBorder="1"/>
    <xf numFmtId="0" fontId="8" fillId="0" borderId="31" xfId="5" quotePrefix="1" applyFont="1" applyFill="1" applyBorder="1" applyAlignment="1">
      <alignment horizontal="center" vertical="top"/>
    </xf>
    <xf numFmtId="0" fontId="9" fillId="0" borderId="37" xfId="5" applyFont="1" applyFill="1" applyBorder="1" applyAlignment="1">
      <alignment horizontal="center"/>
    </xf>
    <xf numFmtId="0" fontId="8" fillId="0" borderId="26" xfId="5" applyFont="1" applyFill="1" applyBorder="1"/>
    <xf numFmtId="0" fontId="9" fillId="0" borderId="33" xfId="5" applyFont="1" applyFill="1" applyBorder="1" applyAlignment="1">
      <alignment horizontal="center"/>
    </xf>
    <xf numFmtId="41" fontId="9" fillId="0" borderId="34" xfId="2" applyFont="1" applyFill="1" applyBorder="1"/>
    <xf numFmtId="4" fontId="8" fillId="0" borderId="28" xfId="7" applyNumberFormat="1" applyFont="1" applyFill="1" applyBorder="1" applyAlignment="1">
      <alignment horizontal="right"/>
    </xf>
    <xf numFmtId="165" fontId="9" fillId="2" borderId="32" xfId="5" applyNumberFormat="1" applyFont="1" applyFill="1" applyBorder="1" applyAlignment="1">
      <alignment horizontal="right"/>
    </xf>
    <xf numFmtId="165" fontId="9" fillId="0" borderId="34" xfId="2" applyNumberFormat="1" applyFont="1" applyFill="1" applyBorder="1" applyAlignment="1">
      <alignment horizontal="center"/>
    </xf>
    <xf numFmtId="4" fontId="9" fillId="0" borderId="34" xfId="6" applyNumberFormat="1" applyFont="1" applyFill="1" applyBorder="1" applyAlignment="1">
      <alignment horizontal="right" vertical="top"/>
    </xf>
    <xf numFmtId="0" fontId="8" fillId="0" borderId="78" xfId="9" applyFont="1" applyFill="1" applyBorder="1" applyAlignment="1">
      <alignment horizontal="center"/>
    </xf>
    <xf numFmtId="0" fontId="8" fillId="0" borderId="29" xfId="9" applyFont="1" applyFill="1" applyBorder="1"/>
    <xf numFmtId="0" fontId="9" fillId="0" borderId="27" xfId="9" applyFont="1" applyFill="1" applyBorder="1"/>
    <xf numFmtId="0" fontId="13" fillId="0" borderId="31" xfId="9" applyFont="1" applyFill="1" applyBorder="1"/>
    <xf numFmtId="0" fontId="8" fillId="0" borderId="36" xfId="9" applyFont="1" applyFill="1" applyBorder="1"/>
    <xf numFmtId="0" fontId="13" fillId="0" borderId="33" xfId="9" applyFont="1" applyFill="1" applyBorder="1"/>
    <xf numFmtId="3" fontId="8" fillId="0" borderId="34" xfId="9" applyNumberFormat="1" applyFont="1" applyFill="1" applyBorder="1" applyAlignment="1">
      <alignment horizontal="right"/>
    </xf>
    <xf numFmtId="0" fontId="8" fillId="0" borderId="28" xfId="9" quotePrefix="1" applyFont="1" applyFill="1" applyBorder="1"/>
    <xf numFmtId="0" fontId="8" fillId="0" borderId="26" xfId="7" applyFont="1" applyFill="1" applyBorder="1" applyAlignment="1">
      <alignment horizontal="right"/>
    </xf>
    <xf numFmtId="165" fontId="9" fillId="0" borderId="34" xfId="7" applyNumberFormat="1" applyFont="1" applyFill="1" applyBorder="1" applyAlignment="1">
      <alignment horizontal="center"/>
    </xf>
    <xf numFmtId="0" fontId="8" fillId="0" borderId="26" xfId="5" applyFont="1" applyFill="1" applyBorder="1" applyAlignment="1">
      <alignment horizontal="center"/>
    </xf>
    <xf numFmtId="0" fontId="8" fillId="0" borderId="35" xfId="5" quotePrefix="1" applyFont="1" applyFill="1" applyBorder="1"/>
    <xf numFmtId="0" fontId="8" fillId="0" borderId="32" xfId="6" applyFont="1" applyFill="1" applyBorder="1" applyAlignment="1">
      <alignment vertical="top"/>
    </xf>
    <xf numFmtId="41" fontId="8" fillId="0" borderId="26" xfId="5" applyNumberFormat="1" applyFont="1" applyFill="1" applyBorder="1" applyAlignment="1">
      <alignment horizontal="right"/>
    </xf>
    <xf numFmtId="0" fontId="8" fillId="0" borderId="49" xfId="5" applyFont="1" applyFill="1" applyBorder="1"/>
    <xf numFmtId="41" fontId="9" fillId="0" borderId="34" xfId="2" applyFont="1" applyFill="1" applyBorder="1" applyAlignment="1">
      <alignment horizontal="right"/>
    </xf>
    <xf numFmtId="0" fontId="8" fillId="0" borderId="49" xfId="9" applyFont="1" applyFill="1" applyBorder="1"/>
    <xf numFmtId="43" fontId="8" fillId="0" borderId="32" xfId="2" applyNumberFormat="1" applyFont="1" applyFill="1" applyBorder="1" applyAlignment="1">
      <alignment horizontal="right"/>
    </xf>
    <xf numFmtId="43" fontId="8" fillId="0" borderId="34" xfId="2" applyNumberFormat="1" applyFont="1" applyFill="1" applyBorder="1" applyAlignment="1">
      <alignment horizontal="center"/>
    </xf>
    <xf numFmtId="0" fontId="8" fillId="0" borderId="32" xfId="9" applyFont="1" applyFill="1" applyBorder="1" applyAlignment="1">
      <alignment horizontal="right"/>
    </xf>
    <xf numFmtId="0" fontId="8" fillId="0" borderId="37" xfId="5" quotePrefix="1" applyFont="1" applyFill="1" applyBorder="1" applyAlignment="1">
      <alignment horizontal="center"/>
    </xf>
    <xf numFmtId="165" fontId="9" fillId="0" borderId="34" xfId="2" applyNumberFormat="1" applyFont="1" applyFill="1" applyBorder="1"/>
    <xf numFmtId="168" fontId="8" fillId="0" borderId="32" xfId="1" applyNumberFormat="1" applyFont="1" applyFill="1" applyBorder="1" applyAlignment="1">
      <alignment horizontal="left"/>
    </xf>
    <xf numFmtId="41" fontId="8" fillId="0" borderId="34" xfId="2" applyNumberFormat="1" applyFont="1" applyFill="1" applyBorder="1" applyAlignment="1">
      <alignment horizontal="center"/>
    </xf>
    <xf numFmtId="0" fontId="18" fillId="0" borderId="57" xfId="6" applyFont="1" applyFill="1" applyBorder="1" applyAlignment="1">
      <alignment horizontal="center" vertical="top"/>
    </xf>
    <xf numFmtId="165" fontId="8" fillId="0" borderId="34" xfId="2" applyNumberFormat="1" applyFont="1" applyFill="1" applyBorder="1" applyAlignment="1">
      <alignment horizontal="center"/>
    </xf>
    <xf numFmtId="0" fontId="18" fillId="0" borderId="35" xfId="6" applyFont="1" applyFill="1" applyBorder="1" applyAlignment="1">
      <alignment horizontal="center" vertical="top"/>
    </xf>
    <xf numFmtId="41" fontId="8" fillId="0" borderId="50" xfId="2" quotePrefix="1" applyFont="1" applyFill="1" applyBorder="1"/>
    <xf numFmtId="165" fontId="8" fillId="0" borderId="26" xfId="9" quotePrefix="1" applyNumberFormat="1" applyFont="1" applyFill="1" applyBorder="1"/>
    <xf numFmtId="0" fontId="10" fillId="0" borderId="20" xfId="6" applyFont="1" applyFill="1" applyBorder="1" applyAlignment="1">
      <alignment horizontal="left" vertical="top"/>
    </xf>
    <xf numFmtId="0" fontId="9" fillId="0" borderId="79" xfId="5" applyFont="1" applyFill="1" applyBorder="1"/>
    <xf numFmtId="0" fontId="10" fillId="0" borderId="79" xfId="6" applyFont="1" applyFill="1" applyBorder="1" applyAlignment="1">
      <alignment horizontal="left" vertical="top"/>
    </xf>
    <xf numFmtId="41" fontId="8" fillId="0" borderId="79" xfId="2" quotePrefix="1" applyFont="1" applyFill="1" applyBorder="1" applyAlignment="1">
      <alignment horizontal="center"/>
    </xf>
    <xf numFmtId="0" fontId="9" fillId="0" borderId="0" xfId="5" applyFont="1" applyFill="1" applyBorder="1"/>
    <xf numFmtId="41" fontId="8" fillId="0" borderId="0" xfId="2" applyFont="1" applyFill="1" applyBorder="1" applyAlignment="1">
      <alignment horizontal="center"/>
    </xf>
    <xf numFmtId="41" fontId="8" fillId="0" borderId="0" xfId="2" quotePrefix="1" applyFont="1" applyFill="1" applyBorder="1" applyAlignment="1">
      <alignment horizontal="center"/>
    </xf>
    <xf numFmtId="0" fontId="10" fillId="0" borderId="44" xfId="6" applyFont="1" applyFill="1" applyBorder="1" applyAlignment="1">
      <alignment horizontal="left" vertical="top"/>
    </xf>
    <xf numFmtId="0" fontId="8" fillId="0" borderId="6" xfId="5" applyFont="1" applyFill="1" applyBorder="1" applyAlignment="1">
      <alignment horizontal="center"/>
    </xf>
    <xf numFmtId="0" fontId="8" fillId="0" borderId="7" xfId="5" applyFont="1" applyFill="1" applyBorder="1" applyAlignment="1">
      <alignment horizontal="center"/>
    </xf>
    <xf numFmtId="0" fontId="8" fillId="0" borderId="3" xfId="10" applyFont="1" applyFill="1" applyBorder="1" applyAlignment="1">
      <alignment horizontal="center"/>
    </xf>
    <xf numFmtId="2" fontId="0" fillId="0" borderId="39" xfId="0" applyNumberFormat="1" applyBorder="1"/>
    <xf numFmtId="4" fontId="8" fillId="0" borderId="32" xfId="7" applyNumberFormat="1" applyFont="1" applyFill="1" applyBorder="1" applyAlignment="1">
      <alignment horizontal="right"/>
    </xf>
    <xf numFmtId="165" fontId="9" fillId="0" borderId="34" xfId="2" applyNumberFormat="1" applyFont="1" applyFill="1" applyBorder="1" applyAlignment="1">
      <alignment horizontal="right"/>
    </xf>
    <xf numFmtId="4" fontId="8" fillId="0" borderId="26" xfId="7" applyNumberFormat="1" applyFont="1" applyFill="1" applyBorder="1" applyAlignment="1">
      <alignment horizontal="right"/>
    </xf>
    <xf numFmtId="0" fontId="9" fillId="0" borderId="47" xfId="5" applyFont="1" applyFill="1" applyBorder="1" applyAlignment="1">
      <alignment horizontal="center"/>
    </xf>
    <xf numFmtId="0" fontId="9" fillId="0" borderId="47" xfId="5" applyFont="1" applyFill="1" applyBorder="1"/>
    <xf numFmtId="0" fontId="9" fillId="0" borderId="58" xfId="9" applyFont="1" applyFill="1" applyBorder="1" applyAlignment="1">
      <alignment horizontal="left"/>
    </xf>
    <xf numFmtId="43" fontId="10" fillId="0" borderId="11" xfId="1" applyFont="1" applyFill="1" applyBorder="1" applyAlignment="1">
      <alignment horizontal="right" vertical="top"/>
    </xf>
    <xf numFmtId="43" fontId="8" fillId="0" borderId="39" xfId="1" quotePrefix="1" applyNumberFormat="1" applyFont="1" applyFill="1" applyBorder="1" applyAlignment="1">
      <alignment horizontal="right"/>
    </xf>
    <xf numFmtId="43" fontId="10" fillId="0" borderId="11" xfId="6" applyNumberFormat="1" applyFont="1" applyFill="1" applyBorder="1" applyAlignment="1">
      <alignment horizontal="left" vertical="top"/>
    </xf>
    <xf numFmtId="0" fontId="9" fillId="0" borderId="16" xfId="9" applyFont="1" applyFill="1" applyBorder="1" applyAlignment="1"/>
    <xf numFmtId="0" fontId="9" fillId="0" borderId="73" xfId="5" applyFont="1" applyFill="1" applyBorder="1" applyAlignment="1">
      <alignment horizontal="center"/>
    </xf>
    <xf numFmtId="0" fontId="9" fillId="0" borderId="52" xfId="5" applyFont="1" applyFill="1" applyBorder="1" applyAlignment="1">
      <alignment horizontal="center"/>
    </xf>
    <xf numFmtId="0" fontId="8" fillId="0" borderId="20" xfId="5" applyFont="1" applyFill="1" applyBorder="1"/>
    <xf numFmtId="2" fontId="10" fillId="0" borderId="52" xfId="6" applyNumberFormat="1" applyFont="1" applyFill="1" applyBorder="1" applyAlignment="1">
      <alignment horizontal="right" vertical="top"/>
    </xf>
    <xf numFmtId="165" fontId="8" fillId="0" borderId="52" xfId="2" applyNumberFormat="1" applyFont="1" applyFill="1" applyBorder="1" applyAlignment="1">
      <alignment horizontal="center"/>
    </xf>
    <xf numFmtId="164" fontId="8" fillId="0" borderId="52" xfId="2" quotePrefix="1" applyNumberFormat="1" applyFont="1" applyFill="1" applyBorder="1" applyAlignment="1">
      <alignment horizontal="center"/>
    </xf>
    <xf numFmtId="0" fontId="10" fillId="0" borderId="52" xfId="6" applyFont="1" applyFill="1" applyBorder="1" applyAlignment="1">
      <alignment horizontal="left" vertical="top"/>
    </xf>
    <xf numFmtId="0" fontId="9" fillId="0" borderId="65" xfId="7" applyFont="1" applyFill="1" applyBorder="1" applyAlignment="1">
      <alignment horizontal="center"/>
    </xf>
    <xf numFmtId="0" fontId="8" fillId="0" borderId="12" xfId="7" applyFont="1" applyFill="1" applyBorder="1"/>
    <xf numFmtId="0" fontId="9" fillId="0" borderId="65" xfId="5" applyFont="1" applyFill="1" applyBorder="1" applyAlignment="1">
      <alignment horizontal="center"/>
    </xf>
    <xf numFmtId="0" fontId="9" fillId="0" borderId="31" xfId="9" applyFont="1" applyFill="1" applyBorder="1"/>
    <xf numFmtId="0" fontId="8" fillId="0" borderId="68" xfId="5" applyNumberFormat="1" applyFont="1" applyFill="1" applyBorder="1" applyAlignment="1">
      <alignment horizontal="right"/>
    </xf>
    <xf numFmtId="165" fontId="8" fillId="0" borderId="32" xfId="2" quotePrefix="1" applyNumberFormat="1" applyFont="1" applyFill="1" applyBorder="1"/>
    <xf numFmtId="2" fontId="5" fillId="0" borderId="12" xfId="8" quotePrefix="1" applyNumberFormat="1" applyFont="1" applyFill="1" applyBorder="1" applyAlignment="1">
      <alignment horizontal="right"/>
    </xf>
    <xf numFmtId="165" fontId="5" fillId="0" borderId="12" xfId="2" quotePrefix="1" applyNumberFormat="1" applyFont="1" applyFill="1" applyBorder="1" applyAlignment="1">
      <alignment horizontal="right"/>
    </xf>
    <xf numFmtId="0" fontId="8" fillId="0" borderId="11" xfId="6" applyFont="1" applyFill="1" applyBorder="1" applyAlignment="1">
      <alignment horizontal="right" vertical="top"/>
    </xf>
    <xf numFmtId="0" fontId="17" fillId="2" borderId="12" xfId="6" applyFont="1" applyFill="1" applyBorder="1" applyAlignment="1">
      <alignment horizontal="left" vertical="top"/>
    </xf>
    <xf numFmtId="165" fontId="8" fillId="0" borderId="12" xfId="8" applyNumberFormat="1" applyFont="1" applyFill="1" applyBorder="1" applyAlignment="1">
      <alignment horizontal="right"/>
    </xf>
    <xf numFmtId="0" fontId="8" fillId="0" borderId="12" xfId="8" quotePrefix="1" applyFont="1" applyFill="1" applyBorder="1" applyAlignment="1">
      <alignment horizontal="left"/>
    </xf>
    <xf numFmtId="0" fontId="8" fillId="0" borderId="52" xfId="5" quotePrefix="1" applyFont="1" applyFill="1" applyBorder="1" applyAlignment="1">
      <alignment horizontal="left"/>
    </xf>
    <xf numFmtId="165" fontId="8" fillId="0" borderId="52" xfId="2" quotePrefix="1" applyNumberFormat="1" applyFont="1" applyFill="1" applyBorder="1" applyAlignment="1">
      <alignment horizontal="right"/>
    </xf>
    <xf numFmtId="165" fontId="8" fillId="0" borderId="20" xfId="2" applyNumberFormat="1" applyFont="1" applyFill="1" applyBorder="1" applyAlignment="1">
      <alignment horizontal="center"/>
    </xf>
    <xf numFmtId="0" fontId="5" fillId="2" borderId="19" xfId="0" applyFont="1" applyFill="1" applyBorder="1"/>
    <xf numFmtId="165" fontId="8" fillId="2" borderId="68" xfId="5" applyNumberFormat="1" applyFont="1" applyFill="1" applyBorder="1" applyAlignment="1">
      <alignment horizontal="right"/>
    </xf>
    <xf numFmtId="0" fontId="8" fillId="0" borderId="52" xfId="2" applyNumberFormat="1" applyFont="1" applyFill="1" applyBorder="1" applyAlignment="1">
      <alignment horizontal="center"/>
    </xf>
    <xf numFmtId="0" fontId="8" fillId="0" borderId="52" xfId="2" quotePrefix="1" applyNumberFormat="1" applyFont="1" applyFill="1" applyBorder="1" applyAlignment="1">
      <alignment horizontal="center"/>
    </xf>
    <xf numFmtId="0" fontId="8" fillId="0" borderId="12" xfId="9" quotePrefix="1" applyNumberFormat="1" applyFont="1" applyFill="1" applyBorder="1"/>
    <xf numFmtId="0" fontId="5" fillId="0" borderId="12" xfId="9" applyFont="1" applyFill="1" applyBorder="1" applyAlignment="1">
      <alignment vertical="top" wrapText="1"/>
    </xf>
    <xf numFmtId="0" fontId="5" fillId="0" borderId="16" xfId="9" quotePrefix="1" applyFont="1" applyFill="1" applyBorder="1" applyAlignment="1">
      <alignment horizontal="right"/>
    </xf>
    <xf numFmtId="2" fontId="5" fillId="0" borderId="12" xfId="9" quotePrefix="1" applyNumberFormat="1" applyFont="1" applyFill="1" applyBorder="1"/>
    <xf numFmtId="0" fontId="8" fillId="0" borderId="12" xfId="9" applyFont="1" applyFill="1" applyBorder="1" applyAlignment="1">
      <alignment vertical="top"/>
    </xf>
    <xf numFmtId="0" fontId="8" fillId="0" borderId="12" xfId="5" applyFont="1" applyFill="1" applyBorder="1" applyAlignment="1">
      <alignment vertical="top"/>
    </xf>
    <xf numFmtId="0" fontId="8" fillId="0" borderId="20" xfId="5" applyFont="1" applyFill="1" applyBorder="1" applyAlignment="1">
      <alignment horizontal="center"/>
    </xf>
    <xf numFmtId="0" fontId="8" fillId="0" borderId="52" xfId="9" quotePrefix="1" applyNumberFormat="1" applyFont="1" applyFill="1" applyBorder="1"/>
    <xf numFmtId="165" fontId="9" fillId="2" borderId="68" xfId="5" applyNumberFormat="1" applyFont="1" applyFill="1" applyBorder="1" applyAlignment="1">
      <alignment horizontal="right"/>
    </xf>
    <xf numFmtId="41" fontId="5" fillId="0" borderId="16" xfId="2" quotePrefix="1" applyNumberFormat="1" applyFont="1" applyFill="1" applyBorder="1" applyAlignment="1">
      <alignment horizontal="right"/>
    </xf>
    <xf numFmtId="167" fontId="5" fillId="0" borderId="12" xfId="1" quotePrefix="1" applyNumberFormat="1" applyFont="1" applyFill="1" applyBorder="1" applyAlignment="1">
      <alignment horizontal="right"/>
    </xf>
    <xf numFmtId="2" fontId="5" fillId="0" borderId="12" xfId="2" quotePrefix="1" applyNumberFormat="1" applyFont="1" applyFill="1" applyBorder="1" applyAlignment="1">
      <alignment horizontal="center"/>
    </xf>
    <xf numFmtId="0" fontId="5" fillId="0" borderId="65" xfId="9" applyFont="1" applyFill="1" applyBorder="1"/>
    <xf numFmtId="0" fontId="5" fillId="0" borderId="16" xfId="9" applyFont="1" applyFill="1" applyBorder="1" applyAlignment="1">
      <alignment horizontal="left"/>
    </xf>
    <xf numFmtId="43" fontId="5" fillId="0" borderId="16" xfId="1" applyFont="1" applyFill="1" applyBorder="1" applyAlignment="1">
      <alignment horizontal="right"/>
    </xf>
    <xf numFmtId="165" fontId="5" fillId="0" borderId="12" xfId="2" quotePrefix="1" applyNumberFormat="1" applyFont="1" applyFill="1" applyBorder="1" applyAlignment="1">
      <alignment horizontal="center"/>
    </xf>
    <xf numFmtId="165" fontId="5" fillId="0" borderId="12" xfId="2" applyNumberFormat="1" applyFont="1" applyFill="1" applyBorder="1" applyAlignment="1">
      <alignment horizontal="center"/>
    </xf>
    <xf numFmtId="0" fontId="11" fillId="0" borderId="65" xfId="7" applyFont="1" applyFill="1" applyBorder="1" applyAlignment="1">
      <alignment horizontal="center"/>
    </xf>
    <xf numFmtId="0" fontId="11" fillId="0" borderId="12" xfId="7" applyFont="1" applyFill="1" applyBorder="1" applyAlignment="1">
      <alignment horizontal="center"/>
    </xf>
    <xf numFmtId="0" fontId="5" fillId="0" borderId="12" xfId="7" applyFont="1" applyFill="1" applyBorder="1"/>
    <xf numFmtId="168" fontId="5" fillId="0" borderId="16" xfId="7" applyNumberFormat="1" applyFont="1" applyFill="1" applyBorder="1"/>
    <xf numFmtId="0" fontId="5" fillId="0" borderId="11" xfId="7" applyFont="1" applyFill="1" applyBorder="1" applyAlignment="1">
      <alignment horizontal="center"/>
    </xf>
    <xf numFmtId="0" fontId="22" fillId="0" borderId="12" xfId="7" applyFont="1" applyFill="1" applyBorder="1" applyAlignment="1">
      <alignment horizontal="left"/>
    </xf>
    <xf numFmtId="165" fontId="5" fillId="0" borderId="12" xfId="2" applyNumberFormat="1" applyFont="1" applyFill="1" applyBorder="1" applyAlignment="1">
      <alignment horizontal="right"/>
    </xf>
    <xf numFmtId="41" fontId="5" fillId="0" borderId="12" xfId="2" applyFont="1" applyFill="1" applyBorder="1" applyAlignment="1">
      <alignment horizontal="left"/>
    </xf>
    <xf numFmtId="168" fontId="5" fillId="0" borderId="16" xfId="1" applyNumberFormat="1" applyFont="1" applyFill="1" applyBorder="1" applyAlignment="1">
      <alignment horizontal="right"/>
    </xf>
    <xf numFmtId="0" fontId="11" fillId="0" borderId="65" xfId="5" applyFont="1" applyFill="1" applyBorder="1" applyAlignment="1">
      <alignment horizontal="center"/>
    </xf>
    <xf numFmtId="0" fontId="11" fillId="0" borderId="12" xfId="5" applyFont="1" applyFill="1" applyBorder="1" applyAlignment="1">
      <alignment horizontal="center"/>
    </xf>
    <xf numFmtId="0" fontId="5" fillId="0" borderId="12" xfId="5" applyFont="1" applyFill="1" applyBorder="1"/>
    <xf numFmtId="0" fontId="5" fillId="0" borderId="11" xfId="5" applyFont="1" applyFill="1" applyBorder="1" applyAlignment="1">
      <alignment horizontal="center"/>
    </xf>
    <xf numFmtId="0" fontId="5" fillId="0" borderId="12" xfId="5" applyFont="1" applyFill="1" applyBorder="1" applyAlignment="1">
      <alignment horizontal="left"/>
    </xf>
    <xf numFmtId="0" fontId="5" fillId="0" borderId="12" xfId="2" applyNumberFormat="1" applyFont="1" applyFill="1" applyBorder="1" applyAlignment="1">
      <alignment horizontal="center"/>
    </xf>
    <xf numFmtId="164" fontId="5" fillId="0" borderId="11" xfId="2" applyNumberFormat="1" applyFont="1" applyFill="1" applyBorder="1" applyAlignment="1">
      <alignment horizontal="center"/>
    </xf>
    <xf numFmtId="0" fontId="5" fillId="0" borderId="12" xfId="5" applyFont="1" applyFill="1" applyBorder="1" applyAlignment="1">
      <alignment horizontal="center"/>
    </xf>
    <xf numFmtId="0" fontId="5" fillId="2" borderId="12" xfId="5" applyFont="1" applyFill="1" applyBorder="1" applyAlignment="1">
      <alignment horizontal="left"/>
    </xf>
    <xf numFmtId="165" fontId="5" fillId="2" borderId="12" xfId="2" applyNumberFormat="1" applyFont="1" applyFill="1" applyBorder="1" applyAlignment="1">
      <alignment horizontal="center"/>
    </xf>
    <xf numFmtId="0" fontId="11" fillId="0" borderId="31" xfId="9" applyFont="1" applyFill="1" applyBorder="1"/>
    <xf numFmtId="0" fontId="5" fillId="0" borderId="11" xfId="9" quotePrefix="1" applyFont="1" applyFill="1" applyBorder="1"/>
    <xf numFmtId="0" fontId="11" fillId="0" borderId="31" xfId="9" applyFont="1" applyFill="1" applyBorder="1" applyAlignment="1">
      <alignment horizontal="center"/>
    </xf>
    <xf numFmtId="0" fontId="11" fillId="0" borderId="16" xfId="9" applyFont="1" applyFill="1" applyBorder="1" applyAlignment="1">
      <alignment horizontal="center"/>
    </xf>
    <xf numFmtId="0" fontId="11" fillId="0" borderId="31" xfId="7" applyFont="1" applyFill="1" applyBorder="1" applyAlignment="1">
      <alignment horizontal="center"/>
    </xf>
    <xf numFmtId="168" fontId="8" fillId="0" borderId="32" xfId="1" applyNumberFormat="1" applyFont="1" applyFill="1" applyBorder="1" applyAlignment="1">
      <alignment horizontal="right"/>
    </xf>
    <xf numFmtId="0" fontId="5" fillId="0" borderId="57" xfId="5" quotePrefix="1" applyFont="1" applyFill="1" applyBorder="1" applyAlignment="1">
      <alignment horizontal="center"/>
    </xf>
    <xf numFmtId="0" fontId="5" fillId="0" borderId="47" xfId="5" quotePrefix="1" applyFont="1" applyFill="1" applyBorder="1" applyAlignment="1">
      <alignment horizontal="center"/>
    </xf>
    <xf numFmtId="165" fontId="13" fillId="0" borderId="32" xfId="2" applyNumberFormat="1" applyFont="1" applyFill="1" applyBorder="1" applyAlignment="1">
      <alignment horizontal="right"/>
    </xf>
    <xf numFmtId="0" fontId="5" fillId="0" borderId="12" xfId="7" applyFont="1" applyFill="1" applyBorder="1" applyAlignment="1">
      <alignment horizontal="left"/>
    </xf>
    <xf numFmtId="0" fontId="5" fillId="0" borderId="52" xfId="5" quotePrefix="1" applyFont="1" applyFill="1" applyBorder="1" applyAlignment="1">
      <alignment horizontal="left"/>
    </xf>
    <xf numFmtId="165" fontId="5" fillId="0" borderId="52" xfId="2" applyNumberFormat="1" applyFont="1" applyFill="1" applyBorder="1" applyAlignment="1">
      <alignment horizontal="center"/>
    </xf>
    <xf numFmtId="165" fontId="5" fillId="0" borderId="52" xfId="2" quotePrefix="1" applyNumberFormat="1" applyFont="1" applyFill="1" applyBorder="1" applyAlignment="1">
      <alignment horizontal="right"/>
    </xf>
    <xf numFmtId="165" fontId="5" fillId="0" borderId="20" xfId="2" applyNumberFormat="1" applyFont="1" applyFill="1" applyBorder="1" applyAlignment="1">
      <alignment horizontal="center"/>
    </xf>
    <xf numFmtId="41" fontId="5" fillId="0" borderId="52" xfId="2" quotePrefix="1" applyFont="1" applyFill="1" applyBorder="1" applyAlignment="1">
      <alignment horizontal="center"/>
    </xf>
    <xf numFmtId="0" fontId="5" fillId="0" borderId="12" xfId="8" quotePrefix="1" applyFont="1" applyFill="1" applyBorder="1" applyAlignment="1">
      <alignment horizontal="left"/>
    </xf>
    <xf numFmtId="165" fontId="5" fillId="0" borderId="12" xfId="8" applyNumberFormat="1" applyFont="1" applyFill="1" applyBorder="1" applyAlignment="1">
      <alignment horizontal="right"/>
    </xf>
    <xf numFmtId="41" fontId="5" fillId="0" borderId="12" xfId="2" quotePrefix="1" applyFont="1" applyFill="1" applyBorder="1" applyAlignment="1">
      <alignment horizontal="right"/>
    </xf>
    <xf numFmtId="0" fontId="5" fillId="0" borderId="12" xfId="8" quotePrefix="1" applyFont="1" applyFill="1" applyBorder="1" applyAlignment="1">
      <alignment horizontal="right"/>
    </xf>
    <xf numFmtId="0" fontId="5" fillId="0" borderId="31" xfId="5" quotePrefix="1" applyFont="1" applyFill="1" applyBorder="1" applyAlignment="1">
      <alignment horizontal="center"/>
    </xf>
    <xf numFmtId="0" fontId="5" fillId="0" borderId="12" xfId="5" quotePrefix="1" applyFont="1" applyFill="1" applyBorder="1" applyAlignment="1">
      <alignment horizontal="center"/>
    </xf>
    <xf numFmtId="0" fontId="5" fillId="0" borderId="12" xfId="9" applyFont="1" applyFill="1" applyBorder="1" applyAlignment="1">
      <alignment vertical="top"/>
    </xf>
    <xf numFmtId="0" fontId="5" fillId="0" borderId="12" xfId="5" applyFont="1" applyFill="1" applyBorder="1" applyAlignment="1">
      <alignment vertical="top"/>
    </xf>
    <xf numFmtId="0" fontId="8" fillId="0" borderId="43" xfId="5" applyFont="1" applyFill="1" applyBorder="1" applyAlignment="1">
      <alignment horizontal="center"/>
    </xf>
    <xf numFmtId="0" fontId="8" fillId="0" borderId="44" xfId="5" applyFont="1" applyFill="1" applyBorder="1" applyAlignment="1">
      <alignment horizontal="center"/>
    </xf>
    <xf numFmtId="2" fontId="8" fillId="0" borderId="16" xfId="6" quotePrefix="1" applyNumberFormat="1" applyFont="1" applyFill="1" applyBorder="1" applyAlignment="1">
      <alignment horizontal="right" vertical="top"/>
    </xf>
    <xf numFmtId="165" fontId="9" fillId="0" borderId="12" xfId="2" applyNumberFormat="1" applyFont="1" applyFill="1" applyBorder="1" applyAlignment="1">
      <alignment horizontal="right" vertical="top"/>
    </xf>
    <xf numFmtId="165" fontId="9" fillId="0" borderId="12" xfId="6" applyNumberFormat="1" applyFont="1" applyFill="1" applyBorder="1" applyAlignment="1">
      <alignment horizontal="right" vertical="top"/>
    </xf>
    <xf numFmtId="43" fontId="9" fillId="0" borderId="12" xfId="6" applyNumberFormat="1" applyFont="1" applyFill="1" applyBorder="1" applyAlignment="1">
      <alignment horizontal="right" vertical="top"/>
    </xf>
    <xf numFmtId="0" fontId="8" fillId="0" borderId="11" xfId="2" applyNumberFormat="1" applyFont="1" applyFill="1" applyBorder="1" applyAlignment="1">
      <alignment horizontal="right" vertical="top"/>
    </xf>
    <xf numFmtId="0" fontId="9" fillId="0" borderId="11" xfId="6" applyNumberFormat="1" applyFont="1" applyFill="1" applyBorder="1" applyAlignment="1">
      <alignment horizontal="right" vertical="top"/>
    </xf>
    <xf numFmtId="4" fontId="8" fillId="0" borderId="32" xfId="6" applyNumberFormat="1" applyFont="1" applyFill="1" applyBorder="1" applyAlignment="1">
      <alignment horizontal="right" vertical="top"/>
    </xf>
    <xf numFmtId="0" fontId="8" fillId="0" borderId="48" xfId="5" applyFont="1" applyFill="1" applyBorder="1" applyAlignment="1">
      <alignment horizontal="center"/>
    </xf>
    <xf numFmtId="0" fontId="8" fillId="0" borderId="24" xfId="5" applyFont="1" applyFill="1" applyBorder="1" applyAlignment="1">
      <alignment horizontal="center"/>
    </xf>
    <xf numFmtId="0" fontId="8" fillId="0" borderId="43" xfId="5" applyFont="1" applyFill="1" applyBorder="1" applyAlignment="1">
      <alignment horizontal="center"/>
    </xf>
    <xf numFmtId="0" fontId="8" fillId="0" borderId="44" xfId="5" applyFont="1" applyFill="1" applyBorder="1" applyAlignment="1">
      <alignment horizontal="center"/>
    </xf>
    <xf numFmtId="0" fontId="8" fillId="0" borderId="3" xfId="10" applyFont="1" applyFill="1" applyBorder="1" applyAlignment="1">
      <alignment horizontal="center"/>
    </xf>
    <xf numFmtId="164" fontId="8" fillId="0" borderId="12" xfId="9" quotePrefix="1" applyNumberFormat="1" applyFont="1" applyFill="1" applyBorder="1"/>
    <xf numFmtId="0" fontId="8" fillId="0" borderId="24" xfId="7" applyFont="1" applyFill="1" applyBorder="1" applyAlignment="1">
      <alignment horizontal="center"/>
    </xf>
    <xf numFmtId="0" fontId="9" fillId="0" borderId="43" xfId="7" applyFont="1" applyFill="1" applyBorder="1"/>
    <xf numFmtId="0" fontId="9" fillId="0" borderId="44" xfId="7" applyFont="1" applyFill="1" applyBorder="1"/>
    <xf numFmtId="0" fontId="9" fillId="0" borderId="24" xfId="7" applyFont="1" applyFill="1" applyBorder="1"/>
    <xf numFmtId="41" fontId="9" fillId="0" borderId="24" xfId="2" applyFont="1" applyFill="1" applyBorder="1" applyAlignment="1">
      <alignment horizontal="right"/>
    </xf>
    <xf numFmtId="0" fontId="8" fillId="0" borderId="24" xfId="7" applyFont="1" applyFill="1" applyBorder="1"/>
    <xf numFmtId="0" fontId="8" fillId="0" borderId="24" xfId="7" applyFont="1" applyFill="1" applyBorder="1" applyAlignment="1">
      <alignment horizontal="right"/>
    </xf>
    <xf numFmtId="168" fontId="8" fillId="0" borderId="12" xfId="1" quotePrefix="1" applyNumberFormat="1" applyFont="1" applyFill="1" applyBorder="1"/>
    <xf numFmtId="0" fontId="8" fillId="0" borderId="79" xfId="5" applyFont="1" applyFill="1" applyBorder="1" applyAlignment="1">
      <alignment horizontal="center"/>
    </xf>
    <xf numFmtId="164" fontId="8" fillId="0" borderId="12" xfId="2" applyNumberFormat="1" applyFont="1" applyFill="1" applyBorder="1" applyAlignment="1">
      <alignment horizontal="center"/>
    </xf>
    <xf numFmtId="41" fontId="8" fillId="0" borderId="12" xfId="5" applyNumberFormat="1" applyFont="1" applyFill="1" applyBorder="1" applyAlignment="1">
      <alignment horizontal="right"/>
    </xf>
    <xf numFmtId="0" fontId="8" fillId="0" borderId="6" xfId="5" applyFont="1" applyFill="1" applyBorder="1" applyAlignment="1">
      <alignment horizontal="center"/>
    </xf>
    <xf numFmtId="0" fontId="8" fillId="0" borderId="7" xfId="5" applyFont="1" applyFill="1" applyBorder="1" applyAlignment="1">
      <alignment horizontal="center"/>
    </xf>
    <xf numFmtId="0" fontId="8" fillId="0" borderId="3" xfId="10" applyFont="1" applyFill="1" applyBorder="1" applyAlignment="1">
      <alignment horizontal="center"/>
    </xf>
    <xf numFmtId="165" fontId="8" fillId="0" borderId="11" xfId="9" quotePrefix="1" applyNumberFormat="1" applyFont="1" applyFill="1" applyBorder="1"/>
    <xf numFmtId="165" fontId="8" fillId="0" borderId="11" xfId="2" quotePrefix="1" applyNumberFormat="1" applyFont="1" applyFill="1" applyBorder="1" applyAlignment="1">
      <alignment horizontal="center"/>
    </xf>
    <xf numFmtId="2" fontId="8" fillId="0" borderId="39" xfId="6" applyNumberFormat="1" applyFont="1" applyFill="1" applyBorder="1" applyAlignment="1">
      <alignment horizontal="right" vertical="top"/>
    </xf>
    <xf numFmtId="0" fontId="9" fillId="0" borderId="62" xfId="9" applyFont="1" applyFill="1" applyBorder="1" applyAlignment="1">
      <alignment horizontal="left"/>
    </xf>
    <xf numFmtId="0" fontId="10" fillId="0" borderId="61" xfId="6" applyFont="1" applyFill="1" applyBorder="1" applyAlignment="1">
      <alignment horizontal="right" vertical="top"/>
    </xf>
    <xf numFmtId="0" fontId="10" fillId="0" borderId="46" xfId="6" applyFont="1" applyFill="1" applyBorder="1" applyAlignment="1">
      <alignment horizontal="left" vertical="top"/>
    </xf>
    <xf numFmtId="2" fontId="10" fillId="0" borderId="62" xfId="6" applyNumberFormat="1" applyFont="1" applyFill="1" applyBorder="1" applyAlignment="1">
      <alignment horizontal="right" vertical="top"/>
    </xf>
    <xf numFmtId="164" fontId="8" fillId="0" borderId="62" xfId="2" quotePrefix="1" applyNumberFormat="1" applyFont="1" applyFill="1" applyBorder="1" applyAlignment="1">
      <alignment horizontal="center"/>
    </xf>
    <xf numFmtId="165" fontId="8" fillId="0" borderId="62" xfId="2" applyNumberFormat="1" applyFont="1" applyFill="1" applyBorder="1" applyAlignment="1">
      <alignment horizontal="center"/>
    </xf>
    <xf numFmtId="0" fontId="10" fillId="0" borderId="62" xfId="6" applyFont="1" applyFill="1" applyBorder="1" applyAlignment="1">
      <alignment horizontal="left" vertical="top"/>
    </xf>
    <xf numFmtId="165" fontId="8" fillId="0" borderId="62" xfId="2" quotePrefix="1" applyNumberFormat="1" applyFont="1" applyFill="1" applyBorder="1" applyAlignment="1">
      <alignment horizontal="center"/>
    </xf>
    <xf numFmtId="0" fontId="10" fillId="0" borderId="32" xfId="6" applyFont="1" applyFill="1" applyBorder="1" applyAlignment="1">
      <alignment horizontal="right" vertical="top"/>
    </xf>
    <xf numFmtId="0" fontId="8" fillId="0" borderId="69" xfId="9" applyFont="1" applyFill="1" applyBorder="1"/>
    <xf numFmtId="0" fontId="8" fillId="0" borderId="51" xfId="9" applyFont="1" applyFill="1" applyBorder="1"/>
    <xf numFmtId="168" fontId="10" fillId="0" borderId="32" xfId="1" applyNumberFormat="1" applyFont="1" applyFill="1" applyBorder="1" applyAlignment="1">
      <alignment horizontal="left" vertical="top"/>
    </xf>
    <xf numFmtId="43" fontId="9" fillId="0" borderId="34" xfId="1" applyNumberFormat="1" applyFont="1" applyFill="1" applyBorder="1" applyAlignment="1">
      <alignment horizontal="right"/>
    </xf>
    <xf numFmtId="0" fontId="9" fillId="0" borderId="57" xfId="9" applyFont="1" applyFill="1" applyBorder="1" applyAlignment="1">
      <alignment horizontal="center"/>
    </xf>
    <xf numFmtId="0" fontId="9" fillId="0" borderId="58" xfId="9" applyFont="1" applyFill="1" applyBorder="1"/>
    <xf numFmtId="3" fontId="8" fillId="0" borderId="58" xfId="9" quotePrefix="1" applyNumberFormat="1" applyFont="1" applyFill="1" applyBorder="1" applyAlignment="1">
      <alignment horizontal="right"/>
    </xf>
    <xf numFmtId="0" fontId="9" fillId="0" borderId="57" xfId="5" applyFont="1" applyFill="1" applyBorder="1" applyAlignment="1">
      <alignment horizontal="center"/>
    </xf>
    <xf numFmtId="0" fontId="8" fillId="0" borderId="57" xfId="5" quotePrefix="1" applyFont="1" applyFill="1" applyBorder="1" applyAlignment="1">
      <alignment horizontal="center"/>
    </xf>
    <xf numFmtId="43" fontId="10" fillId="0" borderId="58" xfId="1" applyFont="1" applyFill="1" applyBorder="1" applyAlignment="1">
      <alignment horizontal="right" vertical="top"/>
    </xf>
    <xf numFmtId="0" fontId="10" fillId="0" borderId="45" xfId="6" applyFont="1" applyFill="1" applyBorder="1" applyAlignment="1">
      <alignment horizontal="left" vertical="top"/>
    </xf>
    <xf numFmtId="2" fontId="10" fillId="0" borderId="47" xfId="6" applyNumberFormat="1" applyFont="1" applyFill="1" applyBorder="1" applyAlignment="1">
      <alignment horizontal="right" vertical="top"/>
    </xf>
    <xf numFmtId="165" fontId="8" fillId="0" borderId="47" xfId="2" quotePrefix="1" applyNumberFormat="1" applyFont="1" applyFill="1" applyBorder="1" applyAlignment="1">
      <alignment horizontal="center"/>
    </xf>
    <xf numFmtId="0" fontId="10" fillId="0" borderId="47" xfId="6" applyFont="1" applyFill="1" applyBorder="1" applyAlignment="1">
      <alignment horizontal="left" vertical="top"/>
    </xf>
    <xf numFmtId="168" fontId="10" fillId="0" borderId="59" xfId="1" applyNumberFormat="1" applyFont="1" applyFill="1" applyBorder="1" applyAlignment="1">
      <alignment horizontal="center" vertical="top"/>
    </xf>
    <xf numFmtId="165" fontId="8" fillId="0" borderId="12" xfId="2" quotePrefix="1" applyNumberFormat="1" applyFont="1" applyFill="1" applyBorder="1" applyAlignment="1">
      <alignment horizontal="center" vertical="top"/>
    </xf>
    <xf numFmtId="2" fontId="8" fillId="0" borderId="47" xfId="6" applyNumberFormat="1" applyFont="1" applyFill="1" applyBorder="1" applyAlignment="1">
      <alignment horizontal="right" vertical="top"/>
    </xf>
    <xf numFmtId="2" fontId="8" fillId="0" borderId="16" xfId="9" applyNumberFormat="1" applyFont="1" applyFill="1" applyBorder="1" applyAlignment="1">
      <alignment horizontal="right"/>
    </xf>
    <xf numFmtId="41" fontId="8" fillId="0" borderId="1" xfId="9" applyNumberFormat="1" applyFont="1" applyFill="1" applyBorder="1" applyAlignment="1">
      <alignment horizontal="right"/>
    </xf>
    <xf numFmtId="41" fontId="13" fillId="0" borderId="39" xfId="2" applyNumberFormat="1" applyFont="1" applyFill="1" applyBorder="1" applyAlignment="1">
      <alignment horizontal="right"/>
    </xf>
    <xf numFmtId="41" fontId="8" fillId="0" borderId="12" xfId="9" applyNumberFormat="1" applyFont="1" applyFill="1" applyBorder="1" applyAlignment="1">
      <alignment horizontal="right"/>
    </xf>
    <xf numFmtId="41" fontId="8" fillId="0" borderId="8" xfId="2" applyNumberFormat="1" applyFont="1" applyFill="1" applyBorder="1" applyAlignment="1">
      <alignment horizontal="right"/>
    </xf>
    <xf numFmtId="41" fontId="10" fillId="0" borderId="12" xfId="6" applyNumberFormat="1" applyFont="1" applyFill="1" applyBorder="1" applyAlignment="1">
      <alignment horizontal="center" vertical="top"/>
    </xf>
    <xf numFmtId="41" fontId="10" fillId="0" borderId="39" xfId="1" applyNumberFormat="1" applyFont="1" applyFill="1" applyBorder="1" applyAlignment="1">
      <alignment horizontal="center" vertical="top"/>
    </xf>
    <xf numFmtId="41" fontId="10" fillId="0" borderId="12" xfId="6" applyNumberFormat="1" applyFont="1" applyFill="1" applyBorder="1" applyAlignment="1">
      <alignment vertical="top"/>
    </xf>
    <xf numFmtId="41" fontId="8" fillId="0" borderId="12" xfId="5" applyNumberFormat="1" applyFont="1" applyFill="1" applyBorder="1" applyAlignment="1">
      <alignment horizontal="center"/>
    </xf>
    <xf numFmtId="41" fontId="9" fillId="0" borderId="12" xfId="5" applyNumberFormat="1" applyFont="1" applyFill="1" applyBorder="1"/>
    <xf numFmtId="41" fontId="10" fillId="0" borderId="12" xfId="1" applyNumberFormat="1" applyFont="1" applyFill="1" applyBorder="1" applyAlignment="1">
      <alignment horizontal="left" vertical="top"/>
    </xf>
    <xf numFmtId="41" fontId="8" fillId="0" borderId="2" xfId="9" quotePrefix="1" applyNumberFormat="1" applyFont="1" applyFill="1" applyBorder="1"/>
    <xf numFmtId="41" fontId="9" fillId="0" borderId="8" xfId="2" applyNumberFormat="1" applyFont="1" applyFill="1" applyBorder="1"/>
    <xf numFmtId="0" fontId="0" fillId="0" borderId="0" xfId="0" applyFill="1" applyAlignment="1">
      <alignment horizontal="center"/>
    </xf>
    <xf numFmtId="0" fontId="10" fillId="0" borderId="0" xfId="0" applyFont="1" applyFill="1" applyAlignment="1">
      <alignment horizontal="center" vertical="top"/>
    </xf>
    <xf numFmtId="0" fontId="8" fillId="0" borderId="6" xfId="5" applyFont="1" applyFill="1" applyBorder="1" applyAlignment="1">
      <alignment horizontal="center"/>
    </xf>
    <xf numFmtId="0" fontId="8" fillId="0" borderId="7" xfId="5" applyFont="1" applyFill="1" applyBorder="1" applyAlignment="1">
      <alignment horizontal="center"/>
    </xf>
    <xf numFmtId="0" fontId="8" fillId="0" borderId="3" xfId="10" applyFont="1" applyFill="1" applyBorder="1" applyAlignment="1">
      <alignment horizontal="center"/>
    </xf>
    <xf numFmtId="165" fontId="8" fillId="0" borderId="39" xfId="2" applyNumberFormat="1" applyFont="1" applyFill="1" applyBorder="1" applyAlignment="1">
      <alignment horizontal="right"/>
    </xf>
    <xf numFmtId="0" fontId="9" fillId="0" borderId="0" xfId="9" applyFont="1" applyFill="1" applyBorder="1" applyAlignment="1">
      <alignment horizontal="center"/>
    </xf>
    <xf numFmtId="0" fontId="8" fillId="0" borderId="15" xfId="5" applyFont="1" applyFill="1" applyBorder="1" applyAlignment="1">
      <alignment horizontal="center"/>
    </xf>
    <xf numFmtId="0" fontId="8" fillId="0" borderId="6" xfId="5" applyFont="1" applyFill="1" applyBorder="1" applyAlignment="1">
      <alignment horizontal="center"/>
    </xf>
    <xf numFmtId="0" fontId="8" fillId="0" borderId="7" xfId="5" applyFont="1" applyFill="1" applyBorder="1" applyAlignment="1">
      <alignment horizontal="center"/>
    </xf>
    <xf numFmtId="0" fontId="8" fillId="0" borderId="3" xfId="10" applyFont="1" applyFill="1" applyBorder="1" applyAlignment="1">
      <alignment horizontal="center"/>
    </xf>
    <xf numFmtId="0" fontId="8" fillId="0" borderId="20" xfId="9" applyFont="1" applyFill="1" applyBorder="1" applyAlignment="1">
      <alignment horizontal="left"/>
    </xf>
    <xf numFmtId="43" fontId="8" fillId="0" borderId="12" xfId="1" quotePrefix="1" applyNumberFormat="1" applyFont="1" applyFill="1" applyBorder="1" applyAlignment="1">
      <alignment horizontal="right"/>
    </xf>
    <xf numFmtId="43" fontId="8" fillId="0" borderId="12" xfId="2" quotePrefix="1" applyNumberFormat="1" applyFont="1" applyFill="1" applyBorder="1" applyAlignment="1">
      <alignment horizontal="center"/>
    </xf>
    <xf numFmtId="43" fontId="8" fillId="0" borderId="47" xfId="8" quotePrefix="1" applyNumberFormat="1" applyFont="1" applyFill="1" applyBorder="1" applyAlignment="1">
      <alignment horizontal="right"/>
    </xf>
    <xf numFmtId="165" fontId="9" fillId="0" borderId="61" xfId="2" quotePrefix="1" applyNumberFormat="1" applyFont="1" applyFill="1" applyBorder="1" applyAlignment="1">
      <alignment horizontal="right"/>
    </xf>
    <xf numFmtId="0" fontId="8" fillId="0" borderId="46" xfId="8" applyFont="1" applyFill="1" applyBorder="1" applyAlignment="1">
      <alignment horizontal="left"/>
    </xf>
    <xf numFmtId="0" fontId="9" fillId="0" borderId="61" xfId="9" applyFont="1" applyFill="1" applyBorder="1" applyAlignment="1">
      <alignment horizontal="left"/>
    </xf>
    <xf numFmtId="43" fontId="8" fillId="0" borderId="62" xfId="1" quotePrefix="1" applyNumberFormat="1" applyFont="1" applyFill="1" applyBorder="1" applyAlignment="1">
      <alignment horizontal="right"/>
    </xf>
    <xf numFmtId="43" fontId="8" fillId="0" borderId="62" xfId="8" quotePrefix="1" applyNumberFormat="1" applyFont="1" applyFill="1" applyBorder="1" applyAlignment="1">
      <alignment horizontal="right"/>
    </xf>
    <xf numFmtId="0" fontId="8" fillId="0" borderId="41" xfId="8" applyFont="1" applyFill="1" applyBorder="1" applyAlignment="1">
      <alignment horizontal="left"/>
    </xf>
    <xf numFmtId="41" fontId="8" fillId="0" borderId="39" xfId="2" applyFont="1" applyFill="1" applyBorder="1" applyAlignment="1">
      <alignment horizontal="right"/>
    </xf>
    <xf numFmtId="43" fontId="8" fillId="0" borderId="8" xfId="2" applyNumberFormat="1" applyFont="1" applyFill="1" applyBorder="1" applyAlignment="1">
      <alignment horizontal="right"/>
    </xf>
    <xf numFmtId="168" fontId="8" fillId="0" borderId="39" xfId="1" quotePrefix="1" applyNumberFormat="1" applyFont="1" applyFill="1" applyBorder="1"/>
    <xf numFmtId="0" fontId="3" fillId="0" borderId="0" xfId="0" applyFont="1" applyFill="1"/>
    <xf numFmtId="41" fontId="9" fillId="0" borderId="16" xfId="2" quotePrefix="1" applyNumberFormat="1" applyFont="1" applyFill="1" applyBorder="1" applyAlignment="1">
      <alignment horizontal="right"/>
    </xf>
    <xf numFmtId="165" fontId="8" fillId="0" borderId="12" xfId="2" applyNumberFormat="1" applyFont="1" applyFill="1" applyBorder="1" applyAlignment="1">
      <alignment horizontal="center" vertical="top"/>
    </xf>
    <xf numFmtId="0" fontId="9" fillId="0" borderId="79" xfId="5" quotePrefix="1" applyFont="1" applyFill="1" applyBorder="1"/>
    <xf numFmtId="0" fontId="9" fillId="0" borderId="79" xfId="5" applyFont="1" applyFill="1" applyBorder="1" applyAlignment="1">
      <alignment horizontal="center"/>
    </xf>
    <xf numFmtId="0" fontId="8" fillId="0" borderId="79" xfId="9" quotePrefix="1" applyFont="1" applyFill="1" applyBorder="1" applyAlignment="1">
      <alignment horizontal="right"/>
    </xf>
    <xf numFmtId="0" fontId="8" fillId="0" borderId="79" xfId="9" applyFont="1" applyFill="1" applyBorder="1" applyAlignment="1">
      <alignment horizontal="right"/>
    </xf>
    <xf numFmtId="0" fontId="8" fillId="0" borderId="79" xfId="9" quotePrefix="1" applyFont="1" applyFill="1" applyBorder="1"/>
    <xf numFmtId="165" fontId="8" fillId="0" borderId="79" xfId="2" applyNumberFormat="1" applyFont="1" applyFill="1" applyBorder="1" applyAlignment="1">
      <alignment horizontal="center"/>
    </xf>
    <xf numFmtId="41" fontId="8" fillId="0" borderId="79" xfId="2" applyFont="1" applyFill="1" applyBorder="1" applyAlignment="1">
      <alignment horizontal="right"/>
    </xf>
    <xf numFmtId="0" fontId="9" fillId="0" borderId="0" xfId="5" quotePrefix="1" applyFont="1" applyFill="1" applyBorder="1"/>
    <xf numFmtId="0" fontId="9" fillId="0" borderId="0" xfId="5" applyFont="1" applyFill="1" applyBorder="1" applyAlignment="1">
      <alignment horizontal="center"/>
    </xf>
    <xf numFmtId="0" fontId="8" fillId="0" borderId="0" xfId="9" quotePrefix="1" applyFont="1" applyFill="1" applyBorder="1" applyAlignment="1">
      <alignment horizontal="right"/>
    </xf>
    <xf numFmtId="41" fontId="8" fillId="0" borderId="0" xfId="2" applyFont="1" applyFill="1" applyBorder="1" applyAlignment="1">
      <alignment horizontal="right"/>
    </xf>
    <xf numFmtId="0" fontId="9" fillId="0" borderId="79" xfId="5" applyFont="1" applyFill="1" applyBorder="1" applyAlignment="1">
      <alignment horizontal="right"/>
    </xf>
    <xf numFmtId="164" fontId="9" fillId="0" borderId="79" xfId="2" applyNumberFormat="1" applyFont="1" applyFill="1" applyBorder="1" applyAlignment="1">
      <alignment horizontal="center"/>
    </xf>
    <xf numFmtId="0" fontId="9" fillId="0" borderId="0" xfId="5" applyFont="1" applyFill="1" applyBorder="1" applyAlignment="1">
      <alignment horizontal="right"/>
    </xf>
    <xf numFmtId="164" fontId="9" fillId="0" borderId="0" xfId="2" applyNumberFormat="1" applyFont="1" applyFill="1" applyBorder="1" applyAlignment="1">
      <alignment horizontal="center"/>
    </xf>
    <xf numFmtId="0" fontId="8" fillId="0" borderId="32" xfId="9" applyFont="1" applyFill="1" applyBorder="1"/>
    <xf numFmtId="0" fontId="18" fillId="0" borderId="16" xfId="6" applyFont="1" applyFill="1" applyBorder="1" applyAlignment="1">
      <alignment horizontal="left" vertical="top"/>
    </xf>
    <xf numFmtId="0" fontId="9" fillId="0" borderId="9" xfId="5" applyFont="1" applyFill="1" applyBorder="1" applyAlignment="1">
      <alignment horizontal="center"/>
    </xf>
    <xf numFmtId="0" fontId="9" fillId="0" borderId="16" xfId="5" applyFont="1" applyFill="1" applyBorder="1"/>
    <xf numFmtId="0" fontId="9" fillId="0" borderId="14" xfId="5" applyFont="1" applyFill="1" applyBorder="1"/>
    <xf numFmtId="0" fontId="18" fillId="0" borderId="40" xfId="6" applyFont="1" applyFill="1" applyBorder="1" applyAlignment="1">
      <alignment horizontal="left" vertical="top"/>
    </xf>
    <xf numFmtId="0" fontId="9" fillId="0" borderId="58" xfId="5" applyFont="1" applyFill="1" applyBorder="1"/>
    <xf numFmtId="0" fontId="9" fillId="0" borderId="40" xfId="5" applyFont="1" applyFill="1" applyBorder="1"/>
    <xf numFmtId="43" fontId="10" fillId="0" borderId="58" xfId="1" applyFont="1" applyFill="1" applyBorder="1" applyAlignment="1">
      <alignment horizontal="left" vertical="top"/>
    </xf>
    <xf numFmtId="164" fontId="8" fillId="0" borderId="47" xfId="2" quotePrefix="1" applyNumberFormat="1" applyFont="1" applyFill="1" applyBorder="1" applyAlignment="1">
      <alignment horizontal="center"/>
    </xf>
    <xf numFmtId="43" fontId="10" fillId="0" borderId="59" xfId="1" applyFont="1" applyFill="1" applyBorder="1" applyAlignment="1">
      <alignment horizontal="left" vertical="top"/>
    </xf>
    <xf numFmtId="0" fontId="8" fillId="0" borderId="62" xfId="9" applyFont="1" applyFill="1" applyBorder="1"/>
    <xf numFmtId="0" fontId="9" fillId="0" borderId="61" xfId="9" applyFont="1" applyFill="1" applyBorder="1" applyAlignment="1">
      <alignment horizontal="center"/>
    </xf>
    <xf numFmtId="0" fontId="9" fillId="0" borderId="61" xfId="9" applyFont="1" applyFill="1" applyBorder="1" applyAlignment="1">
      <alignment horizontal="right"/>
    </xf>
    <xf numFmtId="0" fontId="8" fillId="0" borderId="46" xfId="9" quotePrefix="1" applyFont="1" applyFill="1" applyBorder="1" applyAlignment="1">
      <alignment horizontal="left"/>
    </xf>
    <xf numFmtId="41" fontId="8" fillId="0" borderId="62" xfId="2" applyFont="1" applyFill="1" applyBorder="1" applyAlignment="1">
      <alignment horizontal="center"/>
    </xf>
    <xf numFmtId="0" fontId="8" fillId="0" borderId="62" xfId="9" quotePrefix="1" applyFont="1" applyFill="1" applyBorder="1" applyAlignment="1">
      <alignment horizontal="left"/>
    </xf>
    <xf numFmtId="0" fontId="8" fillId="0" borderId="47" xfId="2" quotePrefix="1" applyNumberFormat="1" applyFont="1" applyFill="1" applyBorder="1" applyAlignment="1">
      <alignment horizontal="center"/>
    </xf>
    <xf numFmtId="2" fontId="8" fillId="0" borderId="62" xfId="9" quotePrefix="1" applyNumberFormat="1" applyFont="1" applyFill="1" applyBorder="1"/>
    <xf numFmtId="0" fontId="8" fillId="0" borderId="62" xfId="2" quotePrefix="1" applyNumberFormat="1" applyFont="1" applyFill="1" applyBorder="1" applyAlignment="1">
      <alignment horizontal="center"/>
    </xf>
    <xf numFmtId="0" fontId="10" fillId="0" borderId="70" xfId="6" applyFont="1" applyFill="1" applyBorder="1" applyAlignment="1">
      <alignment horizontal="right" vertical="top"/>
    </xf>
    <xf numFmtId="41" fontId="14" fillId="0" borderId="58" xfId="2" quotePrefix="1" applyNumberFormat="1" applyFont="1" applyFill="1" applyBorder="1" applyAlignment="1">
      <alignment horizontal="right"/>
    </xf>
    <xf numFmtId="0" fontId="13" fillId="0" borderId="47" xfId="8" quotePrefix="1" applyFont="1" applyFill="1" applyBorder="1" applyAlignment="1">
      <alignment horizontal="left"/>
    </xf>
    <xf numFmtId="2" fontId="13" fillId="0" borderId="47" xfId="8" quotePrefix="1" applyNumberFormat="1" applyFont="1" applyFill="1" applyBorder="1" applyAlignment="1">
      <alignment horizontal="right"/>
    </xf>
    <xf numFmtId="167" fontId="13" fillId="0" borderId="47" xfId="1" quotePrefix="1" applyNumberFormat="1" applyFont="1" applyFill="1" applyBorder="1" applyAlignment="1">
      <alignment horizontal="right"/>
    </xf>
    <xf numFmtId="0" fontId="13" fillId="0" borderId="47" xfId="8" quotePrefix="1" applyFont="1" applyFill="1" applyBorder="1" applyAlignment="1">
      <alignment horizontal="right"/>
    </xf>
    <xf numFmtId="41" fontId="13" fillId="0" borderId="47" xfId="2" quotePrefix="1" applyFont="1" applyFill="1" applyBorder="1" applyAlignment="1">
      <alignment horizontal="right"/>
    </xf>
    <xf numFmtId="165" fontId="13" fillId="0" borderId="47" xfId="2" quotePrefix="1" applyNumberFormat="1" applyFont="1" applyFill="1" applyBorder="1" applyAlignment="1">
      <alignment horizontal="right"/>
    </xf>
    <xf numFmtId="2" fontId="8" fillId="0" borderId="61" xfId="9" applyNumberFormat="1" applyFont="1" applyFill="1" applyBorder="1" applyAlignment="1">
      <alignment horizontal="right"/>
    </xf>
    <xf numFmtId="0" fontId="8" fillId="0" borderId="46" xfId="9" applyFont="1" applyFill="1" applyBorder="1" applyAlignment="1">
      <alignment horizontal="left"/>
    </xf>
    <xf numFmtId="0" fontId="8" fillId="0" borderId="62" xfId="9" applyFont="1" applyFill="1" applyBorder="1" applyAlignment="1">
      <alignment horizontal="left"/>
    </xf>
    <xf numFmtId="165" fontId="8" fillId="0" borderId="39" xfId="2" quotePrefix="1" applyNumberFormat="1" applyFont="1" applyFill="1" applyBorder="1" applyAlignment="1">
      <alignment horizontal="left"/>
    </xf>
    <xf numFmtId="2" fontId="8" fillId="0" borderId="40" xfId="9" applyNumberFormat="1" applyFont="1" applyFill="1" applyBorder="1" applyAlignment="1">
      <alignment horizontal="right"/>
    </xf>
    <xf numFmtId="0" fontId="8" fillId="0" borderId="41" xfId="9" applyFont="1" applyFill="1" applyBorder="1" applyAlignment="1">
      <alignment horizontal="center"/>
    </xf>
    <xf numFmtId="43" fontId="8" fillId="0" borderId="39" xfId="2" quotePrefix="1" applyNumberFormat="1" applyFont="1" applyFill="1" applyBorder="1" applyAlignment="1">
      <alignment horizontal="center"/>
    </xf>
    <xf numFmtId="164" fontId="8" fillId="0" borderId="11" xfId="9" quotePrefix="1" applyNumberFormat="1" applyFont="1" applyFill="1" applyBorder="1"/>
    <xf numFmtId="0" fontId="8" fillId="0" borderId="1" xfId="5" applyFont="1" applyFill="1" applyBorder="1" applyAlignment="1">
      <alignment horizontal="center"/>
    </xf>
    <xf numFmtId="0" fontId="8" fillId="0" borderId="84" xfId="5" applyFont="1" applyFill="1" applyBorder="1" applyAlignment="1">
      <alignment horizontal="center"/>
    </xf>
    <xf numFmtId="165" fontId="8" fillId="0" borderId="12" xfId="2" applyNumberFormat="1" applyFont="1" applyFill="1" applyBorder="1" applyAlignment="1">
      <alignment horizontal="center" vertical="top"/>
    </xf>
    <xf numFmtId="0" fontId="8" fillId="0" borderId="6" xfId="5" applyFont="1" applyFill="1" applyBorder="1" applyAlignment="1">
      <alignment horizontal="center"/>
    </xf>
    <xf numFmtId="0" fontId="8" fillId="0" borderId="7" xfId="5" applyFont="1" applyFill="1" applyBorder="1" applyAlignment="1">
      <alignment horizontal="center"/>
    </xf>
    <xf numFmtId="0" fontId="8" fillId="0" borderId="32" xfId="9" applyFont="1" applyFill="1" applyBorder="1" applyAlignment="1">
      <alignment vertical="top"/>
    </xf>
    <xf numFmtId="168" fontId="8" fillId="0" borderId="16" xfId="1" quotePrefix="1" applyNumberFormat="1" applyFont="1" applyFill="1" applyBorder="1" applyAlignment="1">
      <alignment horizontal="right" vertical="top"/>
    </xf>
    <xf numFmtId="0" fontId="8" fillId="0" borderId="11" xfId="9" applyFont="1" applyFill="1" applyBorder="1" applyAlignment="1">
      <alignment horizontal="left" vertical="top" wrapText="1"/>
    </xf>
    <xf numFmtId="41" fontId="8" fillId="0" borderId="15" xfId="2" quotePrefix="1" applyFont="1" applyFill="1" applyBorder="1" applyAlignment="1">
      <alignment horizontal="center"/>
    </xf>
    <xf numFmtId="165" fontId="8" fillId="0" borderId="45" xfId="2" applyNumberFormat="1" applyFont="1" applyFill="1" applyBorder="1" applyAlignment="1">
      <alignment horizontal="center"/>
    </xf>
    <xf numFmtId="165" fontId="8" fillId="0" borderId="46" xfId="2" applyNumberFormat="1" applyFont="1" applyFill="1" applyBorder="1" applyAlignment="1">
      <alignment horizontal="center"/>
    </xf>
    <xf numFmtId="0" fontId="8" fillId="0" borderId="62" xfId="2" applyNumberFormat="1" applyFont="1" applyFill="1" applyBorder="1" applyAlignment="1">
      <alignment horizontal="center"/>
    </xf>
    <xf numFmtId="0" fontId="9" fillId="0" borderId="58" xfId="5" applyFont="1" applyFill="1" applyBorder="1" applyAlignment="1">
      <alignment horizontal="right"/>
    </xf>
    <xf numFmtId="0" fontId="9" fillId="0" borderId="45" xfId="5" applyFont="1" applyFill="1" applyBorder="1"/>
    <xf numFmtId="164" fontId="9" fillId="0" borderId="47" xfId="2" applyNumberFormat="1" applyFont="1" applyFill="1" applyBorder="1" applyAlignment="1">
      <alignment horizontal="center"/>
    </xf>
    <xf numFmtId="164" fontId="9" fillId="0" borderId="45" xfId="2" applyNumberFormat="1" applyFont="1" applyFill="1" applyBorder="1" applyAlignment="1">
      <alignment horizontal="center"/>
    </xf>
    <xf numFmtId="41" fontId="14" fillId="0" borderId="61" xfId="2" quotePrefix="1" applyNumberFormat="1" applyFont="1" applyFill="1" applyBorder="1" applyAlignment="1">
      <alignment horizontal="right"/>
    </xf>
    <xf numFmtId="0" fontId="13" fillId="0" borderId="62" xfId="8" quotePrefix="1" applyFont="1" applyFill="1" applyBorder="1" applyAlignment="1">
      <alignment horizontal="left"/>
    </xf>
    <xf numFmtId="2" fontId="13" fillId="0" borderId="62" xfId="8" quotePrefix="1" applyNumberFormat="1" applyFont="1" applyFill="1" applyBorder="1" applyAlignment="1">
      <alignment horizontal="right"/>
    </xf>
    <xf numFmtId="167" fontId="13" fillId="0" borderId="62" xfId="1" quotePrefix="1" applyNumberFormat="1" applyFont="1" applyFill="1" applyBorder="1" applyAlignment="1">
      <alignment horizontal="right"/>
    </xf>
    <xf numFmtId="0" fontId="13" fillId="0" borderId="62" xfId="8" quotePrefix="1" applyFont="1" applyFill="1" applyBorder="1" applyAlignment="1">
      <alignment horizontal="right"/>
    </xf>
    <xf numFmtId="41" fontId="13" fillId="0" borderId="62" xfId="2" quotePrefix="1" applyFont="1" applyFill="1" applyBorder="1" applyAlignment="1">
      <alignment horizontal="right"/>
    </xf>
    <xf numFmtId="165" fontId="13" fillId="0" borderId="62" xfId="2" quotePrefix="1" applyNumberFormat="1" applyFont="1" applyFill="1" applyBorder="1" applyAlignment="1">
      <alignment horizontal="right"/>
    </xf>
    <xf numFmtId="0" fontId="0" fillId="0" borderId="0" xfId="0" applyFill="1" applyBorder="1"/>
    <xf numFmtId="0" fontId="9" fillId="0" borderId="61" xfId="9" applyFont="1" applyFill="1" applyBorder="1" applyAlignment="1">
      <alignment vertical="top"/>
    </xf>
    <xf numFmtId="168" fontId="10" fillId="0" borderId="61" xfId="1" applyNumberFormat="1" applyFont="1" applyFill="1" applyBorder="1" applyAlignment="1">
      <alignment horizontal="left" vertical="top"/>
    </xf>
    <xf numFmtId="43" fontId="10" fillId="0" borderId="70" xfId="1" applyFont="1" applyFill="1" applyBorder="1" applyAlignment="1">
      <alignment horizontal="left" vertical="top"/>
    </xf>
    <xf numFmtId="0" fontId="9" fillId="0" borderId="58" xfId="9" applyFont="1" applyFill="1" applyBorder="1" applyAlignment="1">
      <alignment vertical="top"/>
    </xf>
    <xf numFmtId="2" fontId="8" fillId="0" borderId="58" xfId="9" quotePrefix="1" applyNumberFormat="1" applyFont="1" applyFill="1" applyBorder="1" applyAlignment="1">
      <alignment horizontal="right" vertical="top"/>
    </xf>
    <xf numFmtId="0" fontId="8" fillId="0" borderId="45" xfId="9" applyFont="1" applyFill="1" applyBorder="1" applyAlignment="1">
      <alignment horizontal="right" vertical="top"/>
    </xf>
    <xf numFmtId="0" fontId="9" fillId="0" borderId="40" xfId="9" applyFont="1" applyFill="1" applyBorder="1" applyAlignment="1">
      <alignment vertical="top"/>
    </xf>
    <xf numFmtId="0" fontId="9" fillId="0" borderId="39" xfId="9" applyFont="1" applyFill="1" applyBorder="1" applyAlignment="1">
      <alignment vertical="top"/>
    </xf>
    <xf numFmtId="2" fontId="8" fillId="0" borderId="40" xfId="9" quotePrefix="1" applyNumberFormat="1" applyFont="1" applyFill="1" applyBorder="1" applyAlignment="1">
      <alignment horizontal="right" vertical="top"/>
    </xf>
    <xf numFmtId="0" fontId="8" fillId="0" borderId="58" xfId="9" applyFont="1" applyFill="1" applyBorder="1" applyAlignment="1">
      <alignment horizontal="right"/>
    </xf>
    <xf numFmtId="2" fontId="8" fillId="0" borderId="61" xfId="9" quotePrefix="1" applyNumberFormat="1" applyFont="1" applyFill="1" applyBorder="1" applyAlignment="1">
      <alignment horizontal="right" vertical="top"/>
    </xf>
    <xf numFmtId="0" fontId="18" fillId="0" borderId="62" xfId="6" applyFont="1" applyFill="1" applyBorder="1" applyAlignment="1">
      <alignment horizontal="left" vertical="top"/>
    </xf>
    <xf numFmtId="0" fontId="18" fillId="0" borderId="61" xfId="6" applyFont="1" applyFill="1" applyBorder="1" applyAlignment="1">
      <alignment horizontal="left" vertical="top"/>
    </xf>
    <xf numFmtId="0" fontId="18" fillId="0" borderId="58" xfId="6" applyFont="1" applyFill="1" applyBorder="1" applyAlignment="1">
      <alignment horizontal="left" vertical="top"/>
    </xf>
    <xf numFmtId="41" fontId="8" fillId="0" borderId="45" xfId="2" quotePrefix="1" applyFont="1" applyFill="1" applyBorder="1" applyAlignment="1">
      <alignment horizontal="center"/>
    </xf>
    <xf numFmtId="164" fontId="8" fillId="0" borderId="39" xfId="9" quotePrefix="1" applyNumberFormat="1" applyFont="1" applyFill="1" applyBorder="1"/>
    <xf numFmtId="2" fontId="10" fillId="0" borderId="40" xfId="6" applyNumberFormat="1" applyFont="1" applyFill="1" applyBorder="1" applyAlignment="1">
      <alignment horizontal="right" vertical="top"/>
    </xf>
    <xf numFmtId="2" fontId="10" fillId="0" borderId="41" xfId="6" applyNumberFormat="1" applyFont="1" applyFill="1" applyBorder="1" applyAlignment="1">
      <alignment horizontal="right" vertical="top"/>
    </xf>
    <xf numFmtId="165" fontId="8" fillId="0" borderId="41" xfId="2" quotePrefix="1" applyNumberFormat="1" applyFont="1" applyFill="1" applyBorder="1" applyAlignment="1">
      <alignment horizontal="center"/>
    </xf>
    <xf numFmtId="168" fontId="8" fillId="0" borderId="40" xfId="1" applyNumberFormat="1" applyFont="1" applyFill="1" applyBorder="1" applyAlignment="1">
      <alignment horizontal="right"/>
    </xf>
    <xf numFmtId="43" fontId="8" fillId="0" borderId="58" xfId="1" quotePrefix="1" applyFont="1" applyFill="1" applyBorder="1" applyAlignment="1">
      <alignment horizontal="right"/>
    </xf>
    <xf numFmtId="2" fontId="8" fillId="0" borderId="45" xfId="9" quotePrefix="1" applyNumberFormat="1" applyFont="1" applyFill="1" applyBorder="1"/>
    <xf numFmtId="164" fontId="8" fillId="0" borderId="45" xfId="9" quotePrefix="1" applyNumberFormat="1" applyFont="1" applyFill="1" applyBorder="1"/>
    <xf numFmtId="0" fontId="13" fillId="0" borderId="62" xfId="7" applyFont="1" applyFill="1" applyBorder="1" applyAlignment="1">
      <alignment horizontal="left"/>
    </xf>
    <xf numFmtId="165" fontId="8" fillId="0" borderId="47" xfId="9" quotePrefix="1" applyNumberFormat="1" applyFont="1" applyFill="1" applyBorder="1"/>
    <xf numFmtId="165" fontId="8" fillId="0" borderId="62" xfId="9" quotePrefix="1" applyNumberFormat="1" applyFont="1" applyFill="1" applyBorder="1"/>
    <xf numFmtId="0" fontId="9" fillId="0" borderId="62" xfId="5" applyFont="1" applyFill="1" applyBorder="1"/>
    <xf numFmtId="0" fontId="9" fillId="0" borderId="61" xfId="5" applyFont="1" applyFill="1" applyBorder="1"/>
    <xf numFmtId="43" fontId="10" fillId="0" borderId="61" xfId="1" applyFont="1" applyFill="1" applyBorder="1" applyAlignment="1">
      <alignment horizontal="left" vertical="top"/>
    </xf>
    <xf numFmtId="2" fontId="8" fillId="0" borderId="41" xfId="9" quotePrefix="1" applyNumberFormat="1" applyFont="1" applyFill="1" applyBorder="1"/>
    <xf numFmtId="41" fontId="8" fillId="0" borderId="41" xfId="2" quotePrefix="1" applyFont="1" applyFill="1" applyBorder="1" applyAlignment="1">
      <alignment horizontal="center"/>
    </xf>
    <xf numFmtId="0" fontId="8" fillId="0" borderId="46" xfId="9" applyFont="1" applyFill="1" applyBorder="1"/>
    <xf numFmtId="2" fontId="8" fillId="0" borderId="46" xfId="9" quotePrefix="1" applyNumberFormat="1" applyFont="1" applyFill="1" applyBorder="1"/>
    <xf numFmtId="41" fontId="8" fillId="0" borderId="46" xfId="2" quotePrefix="1" applyFont="1" applyFill="1" applyBorder="1" applyAlignment="1">
      <alignment horizontal="center"/>
    </xf>
    <xf numFmtId="165" fontId="8" fillId="0" borderId="46" xfId="9" quotePrefix="1" applyNumberFormat="1" applyFont="1" applyFill="1" applyBorder="1"/>
    <xf numFmtId="0" fontId="8" fillId="0" borderId="61" xfId="9" applyFont="1" applyFill="1" applyBorder="1" applyAlignment="1">
      <alignment horizontal="right"/>
    </xf>
    <xf numFmtId="0" fontId="8" fillId="0" borderId="45" xfId="9" applyFont="1" applyFill="1" applyBorder="1" applyAlignment="1">
      <alignment horizontal="left"/>
    </xf>
    <xf numFmtId="41" fontId="8" fillId="0" borderId="47" xfId="2" applyFont="1" applyFill="1" applyBorder="1" applyAlignment="1">
      <alignment horizontal="center"/>
    </xf>
    <xf numFmtId="0" fontId="8" fillId="0" borderId="47" xfId="9" applyFont="1" applyFill="1" applyBorder="1" applyAlignment="1">
      <alignment horizontal="left"/>
    </xf>
    <xf numFmtId="2" fontId="8" fillId="0" borderId="58" xfId="9" quotePrefix="1" applyNumberFormat="1" applyFont="1" applyFill="1" applyBorder="1" applyAlignment="1">
      <alignment horizontal="right"/>
    </xf>
    <xf numFmtId="0" fontId="8" fillId="0" borderId="85" xfId="5" quotePrefix="1" applyFont="1" applyFill="1" applyBorder="1" applyAlignment="1">
      <alignment horizontal="center" vertical="top"/>
    </xf>
    <xf numFmtId="0" fontId="9" fillId="0" borderId="42" xfId="5" applyFont="1" applyFill="1" applyBorder="1" applyAlignment="1">
      <alignment vertical="top"/>
    </xf>
    <xf numFmtId="0" fontId="9" fillId="0" borderId="86" xfId="5" applyFont="1" applyFill="1" applyBorder="1" applyAlignment="1">
      <alignment vertical="top"/>
    </xf>
    <xf numFmtId="168" fontId="8" fillId="0" borderId="86" xfId="1" quotePrefix="1" applyNumberFormat="1" applyFont="1" applyFill="1" applyBorder="1" applyAlignment="1">
      <alignment horizontal="right" vertical="top"/>
    </xf>
    <xf numFmtId="0" fontId="8" fillId="0" borderId="87" xfId="9" applyFont="1" applyFill="1" applyBorder="1" applyAlignment="1">
      <alignment horizontal="right" vertical="top"/>
    </xf>
    <xf numFmtId="0" fontId="8" fillId="0" borderId="87" xfId="9" applyFont="1" applyFill="1" applyBorder="1" applyAlignment="1">
      <alignment horizontal="left" vertical="top" wrapText="1"/>
    </xf>
    <xf numFmtId="2" fontId="8" fillId="0" borderId="42" xfId="9" quotePrefix="1" applyNumberFormat="1" applyFont="1" applyFill="1" applyBorder="1" applyAlignment="1">
      <alignment vertical="top"/>
    </xf>
    <xf numFmtId="41" fontId="8" fillId="0" borderId="42" xfId="2" quotePrefix="1" applyFont="1" applyFill="1" applyBorder="1" applyAlignment="1">
      <alignment horizontal="center" vertical="top"/>
    </xf>
    <xf numFmtId="165" fontId="8" fillId="0" borderId="42" xfId="9" quotePrefix="1" applyNumberFormat="1" applyFont="1" applyFill="1" applyBorder="1" applyAlignment="1">
      <alignment vertical="top"/>
    </xf>
    <xf numFmtId="0" fontId="8" fillId="0" borderId="42" xfId="9" applyFont="1" applyFill="1" applyBorder="1" applyAlignment="1">
      <alignment vertical="top" wrapText="1"/>
    </xf>
    <xf numFmtId="0" fontId="8" fillId="0" borderId="69" xfId="5" quotePrefix="1" applyFont="1" applyFill="1" applyBorder="1" applyAlignment="1">
      <alignment horizontal="center" vertical="top"/>
    </xf>
    <xf numFmtId="0" fontId="9" fillId="0" borderId="62" xfId="5" applyFont="1" applyFill="1" applyBorder="1" applyAlignment="1">
      <alignment vertical="top"/>
    </xf>
    <xf numFmtId="168" fontId="8" fillId="0" borderId="61" xfId="1" quotePrefix="1" applyNumberFormat="1" applyFont="1" applyFill="1" applyBorder="1" applyAlignment="1">
      <alignment horizontal="right" vertical="top"/>
    </xf>
    <xf numFmtId="0" fontId="8" fillId="0" borderId="46" xfId="9" applyFont="1" applyFill="1" applyBorder="1" applyAlignment="1">
      <alignment horizontal="right" vertical="top"/>
    </xf>
    <xf numFmtId="0" fontId="8" fillId="0" borderId="46" xfId="9" applyFont="1" applyFill="1" applyBorder="1" applyAlignment="1">
      <alignment horizontal="left" vertical="top" wrapText="1"/>
    </xf>
    <xf numFmtId="2" fontId="8" fillId="0" borderId="62" xfId="9" quotePrefix="1" applyNumberFormat="1" applyFont="1" applyFill="1" applyBorder="1" applyAlignment="1">
      <alignment vertical="top"/>
    </xf>
    <xf numFmtId="41" fontId="8" fillId="0" borderId="62" xfId="2" quotePrefix="1" applyFont="1" applyFill="1" applyBorder="1" applyAlignment="1">
      <alignment horizontal="center" vertical="top"/>
    </xf>
    <xf numFmtId="165" fontId="8" fillId="0" borderId="62" xfId="9" quotePrefix="1" applyNumberFormat="1" applyFont="1" applyFill="1" applyBorder="1" applyAlignment="1">
      <alignment vertical="top"/>
    </xf>
    <xf numFmtId="0" fontId="8" fillId="0" borderId="62" xfId="9" applyFont="1" applyFill="1" applyBorder="1" applyAlignment="1">
      <alignment vertical="top" wrapText="1"/>
    </xf>
    <xf numFmtId="0" fontId="8" fillId="0" borderId="57" xfId="5" quotePrefix="1" applyFont="1" applyFill="1" applyBorder="1" applyAlignment="1">
      <alignment horizontal="center" vertical="top"/>
    </xf>
    <xf numFmtId="0" fontId="9" fillId="0" borderId="47" xfId="5" applyFont="1" applyFill="1" applyBorder="1" applyAlignment="1">
      <alignment vertical="top"/>
    </xf>
    <xf numFmtId="0" fontId="9" fillId="0" borderId="58" xfId="5" applyFont="1" applyFill="1" applyBorder="1" applyAlignment="1">
      <alignment vertical="top"/>
    </xf>
    <xf numFmtId="0" fontId="8" fillId="0" borderId="58" xfId="9" quotePrefix="1" applyFont="1" applyFill="1" applyBorder="1" applyAlignment="1">
      <alignment horizontal="right" vertical="top"/>
    </xf>
    <xf numFmtId="0" fontId="8" fillId="0" borderId="45" xfId="9" applyFont="1" applyFill="1" applyBorder="1" applyAlignment="1">
      <alignment vertical="top"/>
    </xf>
    <xf numFmtId="2" fontId="8" fillId="0" borderId="47" xfId="9" quotePrefix="1" applyNumberFormat="1" applyFont="1" applyFill="1" applyBorder="1" applyAlignment="1">
      <alignment vertical="top"/>
    </xf>
    <xf numFmtId="2" fontId="8" fillId="0" borderId="45" xfId="9" quotePrefix="1" applyNumberFormat="1" applyFont="1" applyFill="1" applyBorder="1" applyAlignment="1">
      <alignment vertical="top"/>
    </xf>
    <xf numFmtId="41" fontId="8" fillId="0" borderId="47" xfId="2" quotePrefix="1" applyFont="1" applyFill="1" applyBorder="1" applyAlignment="1">
      <alignment horizontal="center" vertical="top"/>
    </xf>
    <xf numFmtId="165" fontId="8" fillId="0" borderId="45" xfId="9" quotePrefix="1" applyNumberFormat="1" applyFont="1" applyFill="1" applyBorder="1" applyAlignment="1">
      <alignment vertical="top"/>
    </xf>
    <xf numFmtId="0" fontId="8" fillId="0" borderId="47" xfId="9" applyFont="1" applyFill="1" applyBorder="1" applyAlignment="1">
      <alignment vertical="top" wrapText="1"/>
    </xf>
    <xf numFmtId="0" fontId="10" fillId="0" borderId="69" xfId="6" applyFont="1" applyFill="1" applyBorder="1" applyAlignment="1">
      <alignment horizontal="left" vertical="top"/>
    </xf>
    <xf numFmtId="0" fontId="10" fillId="0" borderId="61" xfId="6" applyFont="1" applyFill="1" applyBorder="1" applyAlignment="1">
      <alignment horizontal="left" vertical="top"/>
    </xf>
    <xf numFmtId="0" fontId="10" fillId="0" borderId="57" xfId="6" applyFont="1" applyFill="1" applyBorder="1" applyAlignment="1">
      <alignment horizontal="left" vertical="top"/>
    </xf>
    <xf numFmtId="0" fontId="10" fillId="0" borderId="58" xfId="6" applyFont="1" applyFill="1" applyBorder="1" applyAlignment="1">
      <alignment horizontal="left" vertical="top"/>
    </xf>
    <xf numFmtId="0" fontId="9" fillId="0" borderId="41" xfId="5" applyFont="1" applyFill="1" applyBorder="1"/>
    <xf numFmtId="0" fontId="9" fillId="0" borderId="71" xfId="5" applyFont="1" applyFill="1" applyBorder="1"/>
    <xf numFmtId="165" fontId="8" fillId="0" borderId="41" xfId="9" quotePrefix="1" applyNumberFormat="1" applyFont="1" applyFill="1" applyBorder="1"/>
    <xf numFmtId="0" fontId="8" fillId="0" borderId="40" xfId="9" quotePrefix="1" applyFont="1" applyFill="1" applyBorder="1"/>
    <xf numFmtId="0" fontId="9" fillId="0" borderId="46" xfId="5" applyFont="1" applyFill="1" applyBorder="1"/>
    <xf numFmtId="0" fontId="9" fillId="0" borderId="88" xfId="5" applyFont="1" applyFill="1" applyBorder="1"/>
    <xf numFmtId="168" fontId="10" fillId="0" borderId="70" xfId="1" applyNumberFormat="1" applyFont="1" applyFill="1" applyBorder="1" applyAlignment="1">
      <alignment horizontal="left" vertical="top"/>
    </xf>
    <xf numFmtId="41" fontId="10" fillId="0" borderId="45" xfId="2" applyFont="1" applyFill="1" applyBorder="1" applyAlignment="1">
      <alignment horizontal="left" vertical="top"/>
    </xf>
    <xf numFmtId="41" fontId="10" fillId="0" borderId="47" xfId="2" applyFont="1" applyFill="1" applyBorder="1" applyAlignment="1">
      <alignment horizontal="left" vertical="top"/>
    </xf>
    <xf numFmtId="2" fontId="10" fillId="0" borderId="61" xfId="6" applyNumberFormat="1" applyFont="1" applyFill="1" applyBorder="1" applyAlignment="1">
      <alignment horizontal="right" vertical="top"/>
    </xf>
    <xf numFmtId="41" fontId="8" fillId="0" borderId="62" xfId="2" quotePrefix="1" applyFont="1" applyFill="1" applyBorder="1" applyAlignment="1">
      <alignment horizontal="right"/>
    </xf>
    <xf numFmtId="165" fontId="8" fillId="0" borderId="62" xfId="2" quotePrefix="1" applyNumberFormat="1" applyFont="1" applyFill="1" applyBorder="1" applyAlignment="1">
      <alignment horizontal="right"/>
    </xf>
    <xf numFmtId="43" fontId="8" fillId="0" borderId="45" xfId="8" quotePrefix="1" applyNumberFormat="1" applyFont="1" applyFill="1" applyBorder="1" applyAlignment="1">
      <alignment horizontal="right"/>
    </xf>
    <xf numFmtId="43" fontId="8" fillId="0" borderId="9" xfId="9" quotePrefix="1" applyNumberFormat="1" applyFont="1" applyFill="1" applyBorder="1" applyAlignment="1">
      <alignment horizontal="right"/>
    </xf>
    <xf numFmtId="0" fontId="9" fillId="0" borderId="39" xfId="7" applyFont="1" applyFill="1" applyBorder="1"/>
    <xf numFmtId="165" fontId="8" fillId="0" borderId="45" xfId="9" quotePrefix="1" applyNumberFormat="1" applyFont="1" applyFill="1" applyBorder="1"/>
    <xf numFmtId="168" fontId="8" fillId="0" borderId="9" xfId="9" quotePrefix="1" applyNumberFormat="1" applyFont="1" applyFill="1" applyBorder="1" applyAlignment="1">
      <alignment horizontal="right"/>
    </xf>
    <xf numFmtId="0" fontId="8" fillId="0" borderId="6" xfId="5" applyFont="1" applyFill="1" applyBorder="1" applyAlignment="1">
      <alignment horizontal="center"/>
    </xf>
    <xf numFmtId="0" fontId="8" fillId="0" borderId="7" xfId="5" applyFont="1" applyFill="1" applyBorder="1" applyAlignment="1">
      <alignment horizontal="center"/>
    </xf>
    <xf numFmtId="0" fontId="8" fillId="0" borderId="3" xfId="10" applyFont="1" applyFill="1" applyBorder="1" applyAlignment="1">
      <alignment horizontal="center"/>
    </xf>
    <xf numFmtId="0" fontId="8" fillId="0" borderId="5" xfId="9" applyFont="1" applyFill="1" applyBorder="1" applyAlignment="1">
      <alignment horizontal="center"/>
    </xf>
    <xf numFmtId="165" fontId="8" fillId="0" borderId="12" xfId="2" applyNumberFormat="1" applyFont="1" applyFill="1" applyBorder="1" applyAlignment="1">
      <alignment horizontal="center" vertical="top"/>
    </xf>
    <xf numFmtId="2" fontId="9" fillId="0" borderId="16" xfId="9" applyNumberFormat="1" applyFont="1" applyFill="1" applyBorder="1" applyAlignment="1">
      <alignment horizontal="right"/>
    </xf>
    <xf numFmtId="2" fontId="9" fillId="0" borderId="9" xfId="9" applyNumberFormat="1" applyFont="1" applyFill="1" applyBorder="1" applyAlignment="1">
      <alignment horizontal="right"/>
    </xf>
    <xf numFmtId="0" fontId="8" fillId="0" borderId="6" xfId="5" applyFont="1" applyFill="1" applyBorder="1" applyAlignment="1">
      <alignment horizontal="center"/>
    </xf>
    <xf numFmtId="0" fontId="8" fillId="0" borderId="7" xfId="5" applyFont="1" applyFill="1" applyBorder="1" applyAlignment="1">
      <alignment horizontal="center"/>
    </xf>
    <xf numFmtId="0" fontId="8" fillId="0" borderId="3" xfId="10" applyFont="1" applyFill="1" applyBorder="1" applyAlignment="1">
      <alignment horizontal="center"/>
    </xf>
    <xf numFmtId="0" fontId="8" fillId="0" borderId="43" xfId="5" applyFont="1" applyFill="1" applyBorder="1" applyAlignment="1">
      <alignment horizontal="center"/>
    </xf>
    <xf numFmtId="0" fontId="8" fillId="0" borderId="44" xfId="5" applyFont="1" applyFill="1" applyBorder="1" applyAlignment="1">
      <alignment horizontal="center"/>
    </xf>
    <xf numFmtId="0" fontId="8" fillId="0" borderId="41" xfId="9" quotePrefix="1" applyFont="1" applyFill="1" applyBorder="1" applyAlignment="1">
      <alignment vertical="top"/>
    </xf>
    <xf numFmtId="2" fontId="8" fillId="0" borderId="39" xfId="9" quotePrefix="1" applyNumberFormat="1" applyFont="1" applyFill="1" applyBorder="1" applyAlignment="1">
      <alignment vertical="top"/>
    </xf>
    <xf numFmtId="41" fontId="8" fillId="0" borderId="39" xfId="2" quotePrefix="1" applyFont="1" applyFill="1" applyBorder="1" applyAlignment="1">
      <alignment horizontal="center" vertical="top"/>
    </xf>
    <xf numFmtId="0" fontId="8" fillId="0" borderId="39" xfId="9" quotePrefix="1" applyFont="1" applyFill="1" applyBorder="1" applyAlignment="1">
      <alignment vertical="top"/>
    </xf>
    <xf numFmtId="0" fontId="8" fillId="0" borderId="39" xfId="9" applyFont="1" applyFill="1" applyBorder="1" applyAlignment="1">
      <alignment vertical="top" wrapText="1"/>
    </xf>
    <xf numFmtId="41" fontId="8" fillId="0" borderId="70" xfId="2" applyFont="1" applyFill="1" applyBorder="1" applyAlignment="1">
      <alignment horizontal="right"/>
    </xf>
    <xf numFmtId="0" fontId="8" fillId="0" borderId="70" xfId="9" applyFont="1" applyFill="1" applyBorder="1"/>
    <xf numFmtId="168" fontId="8" fillId="0" borderId="32" xfId="1" quotePrefix="1" applyNumberFormat="1" applyFont="1" applyFill="1" applyBorder="1"/>
    <xf numFmtId="168" fontId="8" fillId="0" borderId="70" xfId="1" applyNumberFormat="1" applyFont="1" applyFill="1" applyBorder="1" applyAlignment="1">
      <alignment horizontal="left"/>
    </xf>
    <xf numFmtId="168" fontId="8" fillId="0" borderId="50" xfId="1" applyNumberFormat="1" applyFont="1" applyFill="1" applyBorder="1" applyAlignment="1">
      <alignment horizontal="left"/>
    </xf>
    <xf numFmtId="168" fontId="19" fillId="0" borderId="50" xfId="1" applyNumberFormat="1" applyFont="1" applyFill="1" applyBorder="1" applyAlignment="1">
      <alignment horizontal="left"/>
    </xf>
    <xf numFmtId="41" fontId="13" fillId="0" borderId="70" xfId="2" applyNumberFormat="1" applyFont="1" applyFill="1" applyBorder="1" applyAlignment="1">
      <alignment horizontal="right"/>
    </xf>
    <xf numFmtId="165" fontId="13" fillId="0" borderId="70" xfId="2" applyNumberFormat="1" applyFont="1" applyFill="1" applyBorder="1" applyAlignment="1">
      <alignment horizontal="right"/>
    </xf>
    <xf numFmtId="0" fontId="9" fillId="0" borderId="31" xfId="9" applyFont="1" applyFill="1" applyBorder="1" applyAlignment="1">
      <alignment horizontal="center" vertical="top"/>
    </xf>
    <xf numFmtId="0" fontId="8" fillId="0" borderId="32" xfId="9" quotePrefix="1" applyFont="1" applyFill="1" applyBorder="1" applyAlignment="1">
      <alignment vertical="top"/>
    </xf>
    <xf numFmtId="0" fontId="9" fillId="0" borderId="69" xfId="9" applyFont="1" applyFill="1" applyBorder="1" applyAlignment="1">
      <alignment horizontal="center" vertical="top"/>
    </xf>
    <xf numFmtId="0" fontId="9" fillId="0" borderId="57" xfId="9" applyFont="1" applyFill="1" applyBorder="1" applyAlignment="1">
      <alignment horizontal="center" vertical="top"/>
    </xf>
    <xf numFmtId="0" fontId="8" fillId="0" borderId="59" xfId="9" quotePrefix="1" applyFont="1" applyFill="1" applyBorder="1" applyAlignment="1">
      <alignment vertical="top"/>
    </xf>
    <xf numFmtId="0" fontId="9" fillId="0" borderId="49" xfId="9" applyFont="1" applyFill="1" applyBorder="1" applyAlignment="1">
      <alignment horizontal="center" vertical="top"/>
    </xf>
    <xf numFmtId="41" fontId="8" fillId="0" borderId="50" xfId="2" applyFont="1" applyFill="1" applyBorder="1" applyAlignment="1">
      <alignment horizontal="right"/>
    </xf>
    <xf numFmtId="41" fontId="13" fillId="0" borderId="50" xfId="2" applyNumberFormat="1" applyFont="1" applyFill="1" applyBorder="1" applyAlignment="1">
      <alignment horizontal="right"/>
    </xf>
    <xf numFmtId="168" fontId="8" fillId="0" borderId="50" xfId="1" quotePrefix="1" applyNumberFormat="1" applyFont="1" applyFill="1" applyBorder="1" applyAlignment="1">
      <alignment horizontal="center"/>
    </xf>
    <xf numFmtId="41" fontId="10" fillId="0" borderId="70" xfId="1" applyNumberFormat="1" applyFont="1" applyFill="1" applyBorder="1" applyAlignment="1">
      <alignment horizontal="center" vertical="top"/>
    </xf>
    <xf numFmtId="168" fontId="8" fillId="0" borderId="70" xfId="1" quotePrefix="1" applyNumberFormat="1" applyFont="1" applyFill="1" applyBorder="1"/>
    <xf numFmtId="168" fontId="8" fillId="0" borderId="50" xfId="1" quotePrefix="1" applyNumberFormat="1" applyFont="1" applyFill="1" applyBorder="1"/>
    <xf numFmtId="0" fontId="8" fillId="0" borderId="35" xfId="5" applyFont="1" applyFill="1" applyBorder="1" applyAlignment="1">
      <alignment horizontal="center"/>
    </xf>
    <xf numFmtId="0" fontId="8" fillId="0" borderId="36" xfId="5" applyFont="1" applyFill="1" applyBorder="1" applyAlignment="1">
      <alignment horizontal="center"/>
    </xf>
    <xf numFmtId="0" fontId="9" fillId="0" borderId="69" xfId="5" applyFont="1" applyFill="1" applyBorder="1" applyAlignment="1">
      <alignment horizontal="center"/>
    </xf>
    <xf numFmtId="41" fontId="13" fillId="0" borderId="59" xfId="2" applyNumberFormat="1" applyFont="1" applyFill="1" applyBorder="1" applyAlignment="1">
      <alignment horizontal="right"/>
    </xf>
    <xf numFmtId="0" fontId="8" fillId="0" borderId="50" xfId="9" quotePrefix="1" applyFont="1" applyFill="1" applyBorder="1" applyAlignment="1">
      <alignment vertical="top"/>
    </xf>
    <xf numFmtId="0" fontId="8" fillId="0" borderId="89" xfId="9" applyFont="1" applyFill="1" applyBorder="1" applyAlignment="1">
      <alignment vertical="top"/>
    </xf>
    <xf numFmtId="0" fontId="8" fillId="0" borderId="70" xfId="9" applyFont="1" applyFill="1" applyBorder="1" applyAlignment="1">
      <alignment vertical="top"/>
    </xf>
    <xf numFmtId="41" fontId="10" fillId="0" borderId="70" xfId="1" applyNumberFormat="1" applyFont="1" applyFill="1" applyBorder="1" applyAlignment="1">
      <alignment horizontal="left" vertical="top"/>
    </xf>
    <xf numFmtId="41" fontId="8" fillId="0" borderId="59" xfId="9" quotePrefix="1" applyNumberFormat="1" applyFont="1" applyFill="1" applyBorder="1"/>
    <xf numFmtId="165" fontId="8" fillId="0" borderId="32" xfId="9" quotePrefix="1" applyNumberFormat="1" applyFont="1" applyFill="1" applyBorder="1"/>
    <xf numFmtId="0" fontId="9" fillId="0" borderId="57" xfId="5" quotePrefix="1" applyFont="1" applyFill="1" applyBorder="1"/>
    <xf numFmtId="0" fontId="9" fillId="0" borderId="59" xfId="5" applyFont="1" applyFill="1" applyBorder="1"/>
    <xf numFmtId="165" fontId="8" fillId="0" borderId="32" xfId="2" applyNumberFormat="1" applyFont="1" applyFill="1" applyBorder="1" applyAlignment="1">
      <alignment horizontal="center" vertical="top"/>
    </xf>
    <xf numFmtId="41" fontId="14" fillId="0" borderId="16" xfId="2" quotePrefix="1" applyNumberFormat="1" applyFont="1" applyFill="1" applyBorder="1" applyAlignment="1">
      <alignment horizontal="right"/>
    </xf>
    <xf numFmtId="0" fontId="13" fillId="0" borderId="12" xfId="8" quotePrefix="1" applyFont="1" applyFill="1" applyBorder="1" applyAlignment="1">
      <alignment horizontal="left"/>
    </xf>
    <xf numFmtId="2" fontId="13" fillId="0" borderId="12" xfId="8" quotePrefix="1" applyNumberFormat="1" applyFont="1" applyFill="1" applyBorder="1" applyAlignment="1">
      <alignment horizontal="right"/>
    </xf>
    <xf numFmtId="167" fontId="13" fillId="0" borderId="12" xfId="1" quotePrefix="1" applyNumberFormat="1" applyFont="1" applyFill="1" applyBorder="1" applyAlignment="1">
      <alignment horizontal="right"/>
    </xf>
    <xf numFmtId="0" fontId="13" fillId="0" borderId="12" xfId="8" quotePrefix="1" applyFont="1" applyFill="1" applyBorder="1" applyAlignment="1">
      <alignment horizontal="right"/>
    </xf>
    <xf numFmtId="41" fontId="13" fillId="0" borderId="12" xfId="2" quotePrefix="1" applyFont="1" applyFill="1" applyBorder="1" applyAlignment="1">
      <alignment horizontal="right"/>
    </xf>
    <xf numFmtId="165" fontId="13" fillId="0" borderId="12" xfId="2" quotePrefix="1" applyNumberFormat="1" applyFont="1" applyFill="1" applyBorder="1" applyAlignment="1">
      <alignment horizontal="right"/>
    </xf>
    <xf numFmtId="0" fontId="8" fillId="0" borderId="79" xfId="9" applyFont="1" applyFill="1" applyBorder="1"/>
    <xf numFmtId="0" fontId="9" fillId="0" borderId="79" xfId="9" applyFont="1" applyFill="1" applyBorder="1" applyAlignment="1">
      <alignment horizontal="left"/>
    </xf>
    <xf numFmtId="2" fontId="8" fillId="0" borderId="79" xfId="9" quotePrefix="1" applyNumberFormat="1" applyFont="1" applyFill="1" applyBorder="1"/>
    <xf numFmtId="0" fontId="8" fillId="0" borderId="79" xfId="2" quotePrefix="1" applyNumberFormat="1" applyFont="1" applyFill="1" applyBorder="1" applyAlignment="1">
      <alignment horizontal="center"/>
    </xf>
    <xf numFmtId="0" fontId="9" fillId="0" borderId="0" xfId="9" applyFont="1" applyFill="1" applyBorder="1" applyAlignment="1">
      <alignment horizontal="left"/>
    </xf>
    <xf numFmtId="0" fontId="8" fillId="0" borderId="90" xfId="9" applyFont="1" applyFill="1" applyBorder="1"/>
    <xf numFmtId="0" fontId="8" fillId="0" borderId="90" xfId="9" quotePrefix="1" applyFont="1" applyFill="1" applyBorder="1" applyAlignment="1">
      <alignment horizontal="right"/>
    </xf>
    <xf numFmtId="0" fontId="8" fillId="0" borderId="90" xfId="9" applyFont="1" applyFill="1" applyBorder="1" applyAlignment="1">
      <alignment horizontal="right"/>
    </xf>
    <xf numFmtId="0" fontId="8" fillId="0" borderId="90" xfId="9" quotePrefix="1" applyFont="1" applyFill="1" applyBorder="1"/>
    <xf numFmtId="2" fontId="8" fillId="0" borderId="90" xfId="9" quotePrefix="1" applyNumberFormat="1" applyFont="1" applyFill="1" applyBorder="1"/>
    <xf numFmtId="0" fontId="10" fillId="0" borderId="0" xfId="6" applyFont="1" applyFill="1" applyBorder="1" applyAlignment="1">
      <alignment horizontal="center" vertical="top"/>
    </xf>
    <xf numFmtId="0" fontId="10" fillId="0" borderId="24" xfId="6" applyFont="1" applyFill="1" applyBorder="1" applyAlignment="1">
      <alignment horizontal="left" vertical="top"/>
    </xf>
    <xf numFmtId="0" fontId="10" fillId="0" borderId="43" xfId="6" applyFont="1" applyFill="1" applyBorder="1" applyAlignment="1">
      <alignment horizontal="left" vertical="top"/>
    </xf>
    <xf numFmtId="0" fontId="10" fillId="0" borderId="48" xfId="6" applyFont="1" applyFill="1" applyBorder="1" applyAlignment="1">
      <alignment horizontal="left" vertical="top"/>
    </xf>
    <xf numFmtId="0" fontId="10" fillId="0" borderId="25" xfId="6" applyFont="1" applyFill="1" applyBorder="1" applyAlignment="1">
      <alignment horizontal="center" vertical="top"/>
    </xf>
    <xf numFmtId="165" fontId="8" fillId="0" borderId="79" xfId="9" quotePrefix="1" applyNumberFormat="1" applyFont="1" applyFill="1" applyBorder="1"/>
    <xf numFmtId="0" fontId="9" fillId="0" borderId="90" xfId="5" applyFont="1" applyFill="1" applyBorder="1" applyAlignment="1">
      <alignment horizontal="center"/>
    </xf>
    <xf numFmtId="0" fontId="9" fillId="0" borderId="90" xfId="5" applyFont="1" applyFill="1" applyBorder="1"/>
    <xf numFmtId="41" fontId="8" fillId="0" borderId="90" xfId="2" quotePrefix="1" applyFont="1" applyFill="1" applyBorder="1" applyAlignment="1">
      <alignment horizontal="center"/>
    </xf>
    <xf numFmtId="165" fontId="8" fillId="0" borderId="90" xfId="9" quotePrefix="1" applyNumberFormat="1" applyFont="1" applyFill="1" applyBorder="1"/>
    <xf numFmtId="0" fontId="10" fillId="0" borderId="79" xfId="6" applyFont="1" applyFill="1" applyBorder="1" applyAlignment="1">
      <alignment horizontal="center" vertical="top"/>
    </xf>
    <xf numFmtId="168" fontId="19" fillId="0" borderId="32" xfId="1" applyNumberFormat="1" applyFont="1" applyFill="1" applyBorder="1" applyAlignment="1">
      <alignment horizontal="left"/>
    </xf>
    <xf numFmtId="2" fontId="10" fillId="0" borderId="19" xfId="6" applyNumberFormat="1" applyFont="1" applyFill="1" applyBorder="1" applyAlignment="1">
      <alignment horizontal="right" vertical="top"/>
    </xf>
    <xf numFmtId="165" fontId="8" fillId="0" borderId="52" xfId="2" quotePrefix="1" applyNumberFormat="1" applyFont="1" applyFill="1" applyBorder="1" applyAlignment="1">
      <alignment horizontal="center"/>
    </xf>
    <xf numFmtId="41" fontId="10" fillId="0" borderId="68" xfId="1" applyNumberFormat="1" applyFont="1" applyFill="1" applyBorder="1" applyAlignment="1">
      <alignment horizontal="left" vertical="top"/>
    </xf>
    <xf numFmtId="0" fontId="8" fillId="0" borderId="19" xfId="5" quotePrefix="1" applyFont="1" applyFill="1" applyBorder="1" applyAlignment="1">
      <alignment horizontal="center"/>
    </xf>
    <xf numFmtId="0" fontId="8" fillId="0" borderId="19" xfId="5" applyFont="1" applyFill="1" applyBorder="1"/>
    <xf numFmtId="0" fontId="5" fillId="0" borderId="43" xfId="5" applyFont="1" applyFill="1" applyBorder="1" applyAlignment="1">
      <alignment horizontal="center"/>
    </xf>
    <xf numFmtId="0" fontId="5" fillId="0" borderId="44" xfId="5" applyFont="1" applyFill="1" applyBorder="1" applyAlignment="1">
      <alignment horizontal="center"/>
    </xf>
    <xf numFmtId="165" fontId="8" fillId="0" borderId="12" xfId="2" applyNumberFormat="1" applyFont="1" applyFill="1" applyBorder="1" applyAlignment="1">
      <alignment horizontal="center" vertical="top"/>
    </xf>
    <xf numFmtId="2" fontId="8" fillId="0" borderId="12" xfId="6" applyNumberFormat="1" applyFont="1" applyFill="1" applyBorder="1" applyAlignment="1">
      <alignment horizontal="right" vertical="top"/>
    </xf>
    <xf numFmtId="0" fontId="5" fillId="0" borderId="16" xfId="5" quotePrefix="1" applyFont="1" applyFill="1" applyBorder="1" applyAlignment="1">
      <alignment horizontal="center"/>
    </xf>
    <xf numFmtId="0" fontId="5" fillId="0" borderId="16" xfId="5" applyFont="1" applyFill="1" applyBorder="1"/>
    <xf numFmtId="0" fontId="5" fillId="0" borderId="11" xfId="8" quotePrefix="1" applyFont="1" applyFill="1" applyBorder="1" applyAlignment="1">
      <alignment horizontal="left"/>
    </xf>
    <xf numFmtId="41" fontId="10" fillId="0" borderId="50" xfId="1" applyNumberFormat="1" applyFont="1" applyFill="1" applyBorder="1" applyAlignment="1">
      <alignment horizontal="center" vertical="top"/>
    </xf>
    <xf numFmtId="0" fontId="11" fillId="0" borderId="51" xfId="5" applyFont="1" applyFill="1" applyBorder="1" applyAlignment="1">
      <alignment horizontal="center"/>
    </xf>
    <xf numFmtId="0" fontId="11" fillId="0" borderId="20" xfId="5" applyFont="1" applyFill="1" applyBorder="1" applyAlignment="1">
      <alignment horizontal="center"/>
    </xf>
    <xf numFmtId="0" fontId="5" fillId="0" borderId="20" xfId="5" applyFont="1" applyFill="1" applyBorder="1"/>
    <xf numFmtId="0" fontId="8" fillId="0" borderId="20" xfId="9" applyFont="1" applyFill="1" applyBorder="1"/>
    <xf numFmtId="165" fontId="8" fillId="0" borderId="20" xfId="9" quotePrefix="1" applyNumberFormat="1" applyFont="1" applyFill="1" applyBorder="1"/>
    <xf numFmtId="0" fontId="8" fillId="0" borderId="19" xfId="9" quotePrefix="1" applyFont="1" applyFill="1" applyBorder="1"/>
    <xf numFmtId="2" fontId="0" fillId="0" borderId="11" xfId="0" applyNumberFormat="1" applyBorder="1" applyAlignment="1">
      <alignment horizontal="right"/>
    </xf>
    <xf numFmtId="43" fontId="0" fillId="0" borderId="15" xfId="0" applyNumberFormat="1" applyBorder="1"/>
    <xf numFmtId="0" fontId="0" fillId="0" borderId="63" xfId="0" applyFont="1" applyBorder="1" applyAlignment="1">
      <alignment horizontal="center"/>
    </xf>
    <xf numFmtId="0" fontId="0" fillId="0" borderId="82" xfId="0" applyFont="1" applyBorder="1" applyAlignment="1">
      <alignment horizontal="center"/>
    </xf>
    <xf numFmtId="165" fontId="4" fillId="0" borderId="82" xfId="2" applyNumberFormat="1" applyFont="1" applyFill="1" applyBorder="1" applyAlignment="1">
      <alignment horizontal="center"/>
    </xf>
    <xf numFmtId="0" fontId="0" fillId="0" borderId="91" xfId="0" applyFont="1" applyBorder="1" applyAlignment="1">
      <alignment horizontal="center"/>
    </xf>
    <xf numFmtId="0" fontId="0" fillId="0" borderId="63" xfId="0" applyFont="1" applyBorder="1"/>
    <xf numFmtId="0" fontId="0" fillId="0" borderId="67" xfId="0" applyFont="1" applyBorder="1"/>
    <xf numFmtId="0" fontId="0" fillId="0" borderId="67" xfId="0" applyBorder="1"/>
    <xf numFmtId="43" fontId="0" fillId="0" borderId="63" xfId="0" applyNumberFormat="1" applyFont="1" applyBorder="1"/>
    <xf numFmtId="43" fontId="0" fillId="0" borderId="74" xfId="0" applyNumberFormat="1" applyFont="1" applyBorder="1"/>
    <xf numFmtId="43" fontId="0" fillId="0" borderId="72" xfId="0" applyNumberFormat="1" applyFont="1" applyBorder="1"/>
    <xf numFmtId="0" fontId="8" fillId="0" borderId="43" xfId="5" applyFont="1" applyFill="1" applyBorder="1" applyAlignment="1">
      <alignment horizontal="center"/>
    </xf>
    <xf numFmtId="0" fontId="8" fillId="0" borderId="44" xfId="5" applyFont="1" applyFill="1" applyBorder="1" applyAlignment="1">
      <alignment horizontal="center"/>
    </xf>
    <xf numFmtId="0" fontId="5" fillId="0" borderId="43" xfId="5" applyFont="1" applyFill="1" applyBorder="1" applyAlignment="1">
      <alignment horizontal="center"/>
    </xf>
    <xf numFmtId="0" fontId="5" fillId="0" borderId="44" xfId="5" applyFont="1" applyFill="1" applyBorder="1" applyAlignment="1">
      <alignment horizontal="center"/>
    </xf>
    <xf numFmtId="0" fontId="8" fillId="0" borderId="6" xfId="5" applyFont="1" applyFill="1" applyBorder="1" applyAlignment="1">
      <alignment horizontal="center"/>
    </xf>
    <xf numFmtId="0" fontId="8" fillId="0" borderId="7" xfId="5" applyFont="1" applyFill="1" applyBorder="1" applyAlignment="1">
      <alignment horizontal="center"/>
    </xf>
    <xf numFmtId="0" fontId="8" fillId="0" borderId="3" xfId="10" applyFont="1" applyFill="1" applyBorder="1" applyAlignment="1">
      <alignment horizontal="center"/>
    </xf>
    <xf numFmtId="0" fontId="8" fillId="0" borderId="62" xfId="8" applyFont="1" applyFill="1" applyBorder="1" applyAlignment="1">
      <alignment wrapText="1"/>
    </xf>
    <xf numFmtId="165" fontId="13" fillId="0" borderId="12" xfId="2" applyNumberFormat="1" applyFont="1" applyFill="1" applyBorder="1" applyAlignment="1">
      <alignment horizontal="right"/>
    </xf>
    <xf numFmtId="2" fontId="10" fillId="0" borderId="0" xfId="6" applyNumberFormat="1" applyFont="1" applyFill="1" applyBorder="1" applyAlignment="1">
      <alignment horizontal="right" vertical="top"/>
    </xf>
    <xf numFmtId="165" fontId="8" fillId="0" borderId="0" xfId="2" quotePrefix="1" applyNumberFormat="1" applyFont="1" applyFill="1" applyBorder="1" applyAlignment="1">
      <alignment horizontal="center"/>
    </xf>
    <xf numFmtId="164" fontId="8" fillId="0" borderId="0" xfId="2" quotePrefix="1" applyNumberFormat="1" applyFont="1" applyFill="1" applyBorder="1" applyAlignment="1">
      <alignment horizontal="center"/>
    </xf>
    <xf numFmtId="41" fontId="10" fillId="0" borderId="0" xfId="1" applyNumberFormat="1" applyFont="1" applyFill="1" applyBorder="1" applyAlignment="1">
      <alignment horizontal="left" vertical="top"/>
    </xf>
    <xf numFmtId="0" fontId="9" fillId="0" borderId="62" xfId="5" applyFont="1" applyFill="1" applyBorder="1" applyAlignment="1">
      <alignment horizontal="center"/>
    </xf>
    <xf numFmtId="0" fontId="8" fillId="0" borderId="62" xfId="5" applyFont="1" applyFill="1" applyBorder="1"/>
    <xf numFmtId="0" fontId="9" fillId="0" borderId="54" xfId="5" applyFont="1" applyFill="1" applyBorder="1" applyAlignment="1">
      <alignment horizontal="center"/>
    </xf>
    <xf numFmtId="41" fontId="14" fillId="0" borderId="19" xfId="2" quotePrefix="1" applyNumberFormat="1" applyFont="1" applyFill="1" applyBorder="1" applyAlignment="1">
      <alignment horizontal="right"/>
    </xf>
    <xf numFmtId="0" fontId="8" fillId="0" borderId="20" xfId="8" applyFont="1" applyFill="1" applyBorder="1" applyAlignment="1">
      <alignment horizontal="left"/>
    </xf>
    <xf numFmtId="2" fontId="8" fillId="0" borderId="52" xfId="8" quotePrefix="1" applyNumberFormat="1" applyFont="1" applyFill="1" applyBorder="1" applyAlignment="1">
      <alignment horizontal="right"/>
    </xf>
    <xf numFmtId="43" fontId="8" fillId="0" borderId="52" xfId="1" quotePrefix="1" applyNumberFormat="1" applyFont="1" applyFill="1" applyBorder="1" applyAlignment="1">
      <alignment horizontal="right"/>
    </xf>
    <xf numFmtId="43" fontId="8" fillId="0" borderId="55" xfId="8" quotePrefix="1" applyNumberFormat="1" applyFont="1" applyFill="1" applyBorder="1" applyAlignment="1">
      <alignment horizontal="right"/>
    </xf>
    <xf numFmtId="41" fontId="8" fillId="0" borderId="55" xfId="2" quotePrefix="1" applyFont="1" applyFill="1" applyBorder="1" applyAlignment="1">
      <alignment horizontal="right"/>
    </xf>
    <xf numFmtId="2" fontId="8" fillId="0" borderId="55" xfId="8" quotePrefix="1" applyNumberFormat="1" applyFont="1" applyFill="1" applyBorder="1" applyAlignment="1">
      <alignment horizontal="right"/>
    </xf>
    <xf numFmtId="0" fontId="8" fillId="0" borderId="45" xfId="9" applyFont="1" applyFill="1" applyBorder="1" applyAlignment="1">
      <alignment horizontal="center"/>
    </xf>
    <xf numFmtId="0" fontId="0" fillId="0" borderId="0" xfId="0" applyFill="1" applyAlignment="1">
      <alignment horizontal="right"/>
    </xf>
    <xf numFmtId="0" fontId="2" fillId="0" borderId="11" xfId="9" applyFont="1" applyFill="1" applyBorder="1" applyAlignment="1">
      <alignment horizontal="right"/>
    </xf>
    <xf numFmtId="2" fontId="5" fillId="0" borderId="16" xfId="9" quotePrefix="1" applyNumberFormat="1" applyFont="1" applyFill="1" applyBorder="1" applyAlignment="1">
      <alignment horizontal="right"/>
    </xf>
    <xf numFmtId="41" fontId="9" fillId="0" borderId="19" xfId="2" quotePrefix="1" applyNumberFormat="1" applyFont="1" applyFill="1" applyBorder="1" applyAlignment="1">
      <alignment horizontal="right"/>
    </xf>
    <xf numFmtId="0" fontId="8" fillId="0" borderId="52" xfId="8" quotePrefix="1" applyFont="1" applyFill="1" applyBorder="1" applyAlignment="1">
      <alignment horizontal="right"/>
    </xf>
    <xf numFmtId="0" fontId="5" fillId="0" borderId="0" xfId="5" applyFont="1" applyFill="1" applyBorder="1"/>
    <xf numFmtId="0" fontId="2" fillId="0" borderId="16" xfId="9" applyFont="1" applyFill="1" applyBorder="1"/>
    <xf numFmtId="0" fontId="8" fillId="0" borderId="46" xfId="8" applyFont="1" applyFill="1" applyBorder="1" applyAlignment="1">
      <alignment horizontal="left" vertical="top"/>
    </xf>
    <xf numFmtId="2" fontId="8" fillId="0" borderId="62" xfId="8" quotePrefix="1" applyNumberFormat="1" applyFont="1" applyFill="1" applyBorder="1" applyAlignment="1">
      <alignment horizontal="right" vertical="top"/>
    </xf>
    <xf numFmtId="43" fontId="8" fillId="0" borderId="62" xfId="1" quotePrefix="1" applyNumberFormat="1" applyFont="1" applyFill="1" applyBorder="1" applyAlignment="1">
      <alignment horizontal="right" vertical="top"/>
    </xf>
    <xf numFmtId="43" fontId="8" fillId="0" borderId="62" xfId="8" quotePrefix="1" applyNumberFormat="1" applyFont="1" applyFill="1" applyBorder="1" applyAlignment="1">
      <alignment horizontal="right" vertical="top"/>
    </xf>
    <xf numFmtId="41" fontId="8" fillId="0" borderId="39" xfId="2" quotePrefix="1" applyFont="1" applyFill="1" applyBorder="1" applyAlignment="1">
      <alignment horizontal="right" vertical="top"/>
    </xf>
    <xf numFmtId="165" fontId="8" fillId="0" borderId="39" xfId="2" quotePrefix="1" applyNumberFormat="1" applyFont="1" applyFill="1" applyBorder="1" applyAlignment="1">
      <alignment horizontal="right" vertical="top"/>
    </xf>
    <xf numFmtId="2" fontId="8" fillId="0" borderId="39" xfId="8" quotePrefix="1" applyNumberFormat="1" applyFont="1" applyFill="1" applyBorder="1" applyAlignment="1">
      <alignment horizontal="right" vertical="top"/>
    </xf>
    <xf numFmtId="165" fontId="8" fillId="0" borderId="50" xfId="2" applyNumberFormat="1" applyFont="1" applyFill="1" applyBorder="1" applyAlignment="1">
      <alignment horizontal="right" vertical="top"/>
    </xf>
    <xf numFmtId="43" fontId="24" fillId="0" borderId="0" xfId="0" applyNumberFormat="1" applyFont="1" applyBorder="1"/>
    <xf numFmtId="0" fontId="23" fillId="0" borderId="0" xfId="0" applyFont="1" applyBorder="1"/>
    <xf numFmtId="43" fontId="23" fillId="0" borderId="0" xfId="0" applyNumberFormat="1" applyFont="1" applyBorder="1"/>
    <xf numFmtId="165" fontId="24" fillId="0" borderId="0" xfId="0" applyNumberFormat="1" applyFont="1" applyBorder="1"/>
    <xf numFmtId="0" fontId="5" fillId="0" borderId="65" xfId="5" quotePrefix="1" applyFont="1" applyFill="1" applyBorder="1" applyAlignment="1">
      <alignment horizontal="center"/>
    </xf>
    <xf numFmtId="0" fontId="0" fillId="0" borderId="65" xfId="0" applyBorder="1"/>
    <xf numFmtId="0" fontId="0" fillId="0" borderId="73" xfId="0" applyBorder="1"/>
    <xf numFmtId="0" fontId="0" fillId="0" borderId="90" xfId="0" applyBorder="1"/>
    <xf numFmtId="0" fontId="0" fillId="0" borderId="52" xfId="0" applyBorder="1"/>
    <xf numFmtId="0" fontId="0" fillId="0" borderId="84" xfId="0" applyBorder="1"/>
    <xf numFmtId="0" fontId="0" fillId="0" borderId="7" xfId="0" applyBorder="1"/>
    <xf numFmtId="2" fontId="10" fillId="0" borderId="13" xfId="0" applyNumberFormat="1" applyFont="1" applyBorder="1"/>
    <xf numFmtId="165" fontId="0" fillId="0" borderId="71" xfId="0" applyNumberFormat="1" applyBorder="1"/>
    <xf numFmtId="43" fontId="0" fillId="0" borderId="40" xfId="0" applyNumberFormat="1" applyBorder="1"/>
    <xf numFmtId="165" fontId="0" fillId="0" borderId="40" xfId="0" applyNumberFormat="1" applyBorder="1"/>
    <xf numFmtId="0" fontId="8" fillId="0" borderId="71" xfId="9" applyFont="1" applyFill="1" applyBorder="1" applyAlignment="1">
      <alignment horizontal="left"/>
    </xf>
    <xf numFmtId="0" fontId="10" fillId="0" borderId="71" xfId="6" applyFont="1" applyFill="1" applyBorder="1" applyAlignment="1">
      <alignment horizontal="left" vertical="top"/>
    </xf>
    <xf numFmtId="2" fontId="0" fillId="0" borderId="40" xfId="0" applyNumberFormat="1" applyBorder="1"/>
    <xf numFmtId="0" fontId="0" fillId="0" borderId="94" xfId="0" applyBorder="1"/>
    <xf numFmtId="0" fontId="0" fillId="0" borderId="95" xfId="0" applyBorder="1"/>
    <xf numFmtId="43" fontId="0" fillId="0" borderId="95" xfId="0" applyNumberFormat="1" applyBorder="1"/>
    <xf numFmtId="165" fontId="0" fillId="0" borderId="95" xfId="0" applyNumberFormat="1" applyBorder="1"/>
    <xf numFmtId="0" fontId="0" fillId="0" borderId="96" xfId="0" applyBorder="1"/>
    <xf numFmtId="0" fontId="0" fillId="0" borderId="95" xfId="0" applyNumberFormat="1" applyBorder="1"/>
    <xf numFmtId="165" fontId="8" fillId="0" borderId="95" xfId="2" applyNumberFormat="1" applyFont="1" applyFill="1" applyBorder="1" applyAlignment="1">
      <alignment horizontal="center"/>
    </xf>
    <xf numFmtId="43" fontId="0" fillId="0" borderId="12" xfId="0" applyNumberFormat="1" applyBorder="1"/>
    <xf numFmtId="0" fontId="9" fillId="0" borderId="0" xfId="9" applyFont="1" applyFill="1" applyBorder="1" applyAlignment="1">
      <alignment horizontal="center"/>
    </xf>
    <xf numFmtId="0" fontId="8" fillId="0" borderId="62" xfId="8" applyFont="1" applyFill="1" applyBorder="1" applyAlignment="1">
      <alignment wrapText="1"/>
    </xf>
    <xf numFmtId="0" fontId="5" fillId="0" borderId="43" xfId="5" applyFont="1" applyFill="1" applyBorder="1" applyAlignment="1">
      <alignment horizontal="center"/>
    </xf>
    <xf numFmtId="0" fontId="5" fillId="0" borderId="44" xfId="5" applyFont="1" applyFill="1" applyBorder="1" applyAlignment="1">
      <alignment horizontal="center"/>
    </xf>
    <xf numFmtId="165" fontId="8" fillId="0" borderId="12" xfId="2" applyNumberFormat="1" applyFont="1" applyFill="1" applyBorder="1" applyAlignment="1">
      <alignment horizontal="center" vertical="top"/>
    </xf>
    <xf numFmtId="0" fontId="0" fillId="0" borderId="97" xfId="0" applyFont="1" applyBorder="1"/>
    <xf numFmtId="0" fontId="0" fillId="0" borderId="97" xfId="0" applyBorder="1"/>
    <xf numFmtId="43" fontId="0" fillId="0" borderId="82" xfId="0" applyNumberFormat="1" applyFont="1" applyBorder="1"/>
    <xf numFmtId="43" fontId="0" fillId="0" borderId="91" xfId="0" applyNumberFormat="1" applyFont="1" applyBorder="1"/>
    <xf numFmtId="43" fontId="0" fillId="0" borderId="66" xfId="0" applyNumberFormat="1" applyFont="1" applyBorder="1"/>
    <xf numFmtId="43" fontId="0" fillId="0" borderId="66" xfId="0" applyNumberFormat="1" applyBorder="1"/>
    <xf numFmtId="43" fontId="0" fillId="0" borderId="74" xfId="0" applyNumberFormat="1" applyBorder="1"/>
    <xf numFmtId="43" fontId="0" fillId="0" borderId="72" xfId="0" applyNumberFormat="1" applyBorder="1"/>
    <xf numFmtId="43" fontId="0" fillId="0" borderId="97" xfId="0" applyNumberFormat="1" applyBorder="1"/>
    <xf numFmtId="43" fontId="0" fillId="0" borderId="98" xfId="0" applyNumberFormat="1" applyBorder="1"/>
    <xf numFmtId="43" fontId="0" fillId="0" borderId="99" xfId="0" applyNumberFormat="1" applyBorder="1"/>
    <xf numFmtId="43" fontId="0" fillId="0" borderId="67" xfId="0" applyNumberFormat="1" applyBorder="1"/>
    <xf numFmtId="43" fontId="0" fillId="0" borderId="92" xfId="0" applyNumberFormat="1" applyBorder="1"/>
    <xf numFmtId="43" fontId="0" fillId="0" borderId="93" xfId="0" applyNumberFormat="1" applyBorder="1"/>
    <xf numFmtId="0" fontId="11" fillId="0" borderId="100" xfId="0" applyFont="1" applyBorder="1" applyAlignment="1">
      <alignment horizontal="center" vertical="center"/>
    </xf>
    <xf numFmtId="0" fontId="11" fillId="0" borderId="17" xfId="0" applyFont="1" applyBorder="1" applyAlignment="1">
      <alignment horizontal="center" vertical="center"/>
    </xf>
    <xf numFmtId="0" fontId="11" fillId="0" borderId="101" xfId="0" applyFont="1" applyBorder="1" applyAlignment="1">
      <alignment horizontal="center" vertical="center"/>
    </xf>
    <xf numFmtId="165" fontId="0" fillId="0" borderId="102" xfId="0" applyNumberFormat="1" applyBorder="1"/>
    <xf numFmtId="165" fontId="0" fillId="0" borderId="72" xfId="0" applyNumberFormat="1" applyBorder="1"/>
    <xf numFmtId="0" fontId="0" fillId="0" borderId="73" xfId="0" applyFont="1" applyBorder="1"/>
    <xf numFmtId="2" fontId="0" fillId="0" borderId="55" xfId="0" applyNumberFormat="1" applyBorder="1"/>
    <xf numFmtId="165" fontId="0" fillId="0" borderId="93" xfId="0" applyNumberFormat="1" applyBorder="1"/>
    <xf numFmtId="0" fontId="0" fillId="0" borderId="49" xfId="0" applyBorder="1"/>
    <xf numFmtId="0" fontId="0" fillId="0" borderId="49" xfId="0" applyFont="1" applyBorder="1"/>
    <xf numFmtId="2" fontId="0" fillId="0" borderId="102" xfId="0" applyNumberFormat="1" applyBorder="1"/>
    <xf numFmtId="0" fontId="8" fillId="0" borderId="66" xfId="9" applyFont="1" applyFill="1" applyBorder="1" applyAlignment="1">
      <alignment horizontal="left"/>
    </xf>
    <xf numFmtId="0" fontId="10" fillId="0" borderId="66" xfId="6" applyFont="1" applyFill="1" applyBorder="1" applyAlignment="1">
      <alignment horizontal="left" vertical="top"/>
    </xf>
    <xf numFmtId="2" fontId="0" fillId="0" borderId="73" xfId="0" applyNumberFormat="1" applyBorder="1"/>
    <xf numFmtId="2" fontId="10" fillId="0" borderId="66" xfId="0" applyNumberFormat="1" applyFont="1" applyBorder="1"/>
    <xf numFmtId="2" fontId="0" fillId="0" borderId="103" xfId="0" applyNumberFormat="1" applyBorder="1"/>
    <xf numFmtId="0" fontId="11" fillId="0" borderId="0" xfId="0" applyFont="1" applyAlignment="1"/>
    <xf numFmtId="0" fontId="1" fillId="0" borderId="0" xfId="0" applyFont="1" applyAlignment="1"/>
    <xf numFmtId="0" fontId="0" fillId="0" borderId="0" xfId="0" applyFill="1" applyAlignment="1">
      <alignment horizontal="center"/>
    </xf>
    <xf numFmtId="0" fontId="10" fillId="0" borderId="0" xfId="0" applyFont="1" applyFill="1" applyAlignment="1">
      <alignment horizontal="center" vertical="top"/>
    </xf>
    <xf numFmtId="0" fontId="8" fillId="0" borderId="62" xfId="9" applyFont="1" applyFill="1" applyBorder="1" applyAlignment="1">
      <alignment horizontal="left" vertical="top" wrapText="1"/>
    </xf>
    <xf numFmtId="0" fontId="8" fillId="0" borderId="52" xfId="9" applyFont="1" applyFill="1" applyBorder="1" applyAlignment="1">
      <alignment horizontal="left" vertical="top" wrapText="1"/>
    </xf>
    <xf numFmtId="165" fontId="8" fillId="0" borderId="70" xfId="2" applyNumberFormat="1" applyFont="1" applyFill="1" applyBorder="1" applyAlignment="1">
      <alignment horizontal="center" vertical="top"/>
    </xf>
    <xf numFmtId="165" fontId="8" fillId="0" borderId="68" xfId="2" applyNumberFormat="1" applyFont="1" applyFill="1" applyBorder="1" applyAlignment="1">
      <alignment horizontal="center" vertical="top"/>
    </xf>
    <xf numFmtId="0" fontId="5" fillId="0" borderId="14" xfId="5" applyFont="1" applyFill="1" applyBorder="1" applyAlignment="1">
      <alignment horizontal="center"/>
    </xf>
    <xf numFmtId="0" fontId="5" fillId="0" borderId="15" xfId="5" applyFont="1" applyFill="1" applyBorder="1" applyAlignment="1">
      <alignment horizontal="center"/>
    </xf>
    <xf numFmtId="0" fontId="5" fillId="0" borderId="5" xfId="9" applyFont="1" applyFill="1" applyBorder="1" applyAlignment="1">
      <alignment horizontal="center"/>
    </xf>
    <xf numFmtId="0" fontId="5" fillId="0" borderId="4" xfId="9" applyFont="1" applyFill="1" applyBorder="1" applyAlignment="1">
      <alignment horizontal="center"/>
    </xf>
    <xf numFmtId="0" fontId="10" fillId="0" borderId="12" xfId="6" applyFont="1" applyFill="1" applyBorder="1" applyAlignment="1">
      <alignment horizontal="left" vertical="top" wrapText="1"/>
    </xf>
    <xf numFmtId="0" fontId="8" fillId="0" borderId="62" xfId="8" applyFont="1" applyFill="1" applyBorder="1" applyAlignment="1">
      <alignment wrapText="1"/>
    </xf>
    <xf numFmtId="0" fontId="0" fillId="0" borderId="47" xfId="0" applyBorder="1" applyAlignment="1">
      <alignment wrapText="1"/>
    </xf>
    <xf numFmtId="0" fontId="8" fillId="0" borderId="12" xfId="9" applyFont="1" applyFill="1" applyBorder="1" applyAlignment="1">
      <alignment horizontal="left" vertical="top" wrapText="1"/>
    </xf>
    <xf numFmtId="165" fontId="8" fillId="0" borderId="32" xfId="2" applyNumberFormat="1" applyFont="1" applyFill="1" applyBorder="1" applyAlignment="1">
      <alignment horizontal="center" vertical="top"/>
    </xf>
    <xf numFmtId="0" fontId="9" fillId="0" borderId="0" xfId="9" applyFont="1" applyFill="1" applyBorder="1" applyAlignment="1">
      <alignment horizontal="center"/>
    </xf>
    <xf numFmtId="0" fontId="5" fillId="0" borderId="48" xfId="10" applyFont="1" applyFill="1" applyBorder="1" applyAlignment="1">
      <alignment horizontal="center" vertical="center"/>
    </xf>
    <xf numFmtId="0" fontId="5" fillId="0" borderId="37" xfId="10" applyFont="1" applyFill="1" applyBorder="1" applyAlignment="1">
      <alignment horizontal="center" vertical="center"/>
    </xf>
    <xf numFmtId="0" fontId="5" fillId="0" borderId="24" xfId="10" applyFont="1" applyFill="1" applyBorder="1" applyAlignment="1">
      <alignment horizontal="center" vertical="center"/>
    </xf>
    <xf numFmtId="0" fontId="5" fillId="0" borderId="2" xfId="10" applyFont="1" applyFill="1" applyBorder="1" applyAlignment="1">
      <alignment horizontal="center" vertical="center"/>
    </xf>
    <xf numFmtId="0" fontId="5" fillId="0" borderId="43" xfId="5" applyFont="1" applyFill="1" applyBorder="1" applyAlignment="1">
      <alignment horizontal="center"/>
    </xf>
    <xf numFmtId="0" fontId="5" fillId="0" borderId="44" xfId="5" applyFont="1" applyFill="1" applyBorder="1" applyAlignment="1">
      <alignment horizontal="center"/>
    </xf>
    <xf numFmtId="0" fontId="5" fillId="0" borderId="18" xfId="10" applyFont="1" applyFill="1" applyBorder="1" applyAlignment="1">
      <alignment horizontal="center"/>
    </xf>
    <xf numFmtId="0" fontId="5" fillId="0" borderId="83" xfId="10" applyFont="1" applyFill="1" applyBorder="1" applyAlignment="1">
      <alignment horizontal="center"/>
    </xf>
    <xf numFmtId="0" fontId="5" fillId="0" borderId="23" xfId="10" applyFont="1" applyFill="1" applyBorder="1" applyAlignment="1">
      <alignment horizontal="center"/>
    </xf>
    <xf numFmtId="0" fontId="5" fillId="0" borderId="17" xfId="10" applyFont="1" applyFill="1" applyBorder="1" applyAlignment="1">
      <alignment horizontal="center"/>
    </xf>
    <xf numFmtId="165" fontId="8" fillId="0" borderId="59" xfId="2" applyNumberFormat="1" applyFont="1" applyFill="1" applyBorder="1" applyAlignment="1">
      <alignment horizontal="center" vertical="top"/>
    </xf>
    <xf numFmtId="0" fontId="0" fillId="0" borderId="0" xfId="0" applyFill="1" applyAlignment="1">
      <alignment horizontal="center"/>
    </xf>
    <xf numFmtId="0" fontId="10" fillId="0" borderId="0" xfId="0" applyFont="1" applyFill="1" applyAlignment="1">
      <alignment horizontal="center" vertical="top"/>
    </xf>
    <xf numFmtId="0" fontId="9" fillId="0" borderId="62" xfId="5" applyFont="1" applyFill="1" applyBorder="1" applyAlignment="1">
      <alignment horizontal="left" wrapText="1"/>
    </xf>
    <xf numFmtId="0" fontId="9" fillId="0" borderId="12" xfId="5" applyFont="1" applyFill="1" applyBorder="1" applyAlignment="1">
      <alignment horizontal="left" wrapText="1"/>
    </xf>
    <xf numFmtId="0" fontId="8" fillId="0" borderId="5" xfId="9" applyFont="1" applyFill="1" applyBorder="1" applyAlignment="1">
      <alignment horizontal="center"/>
    </xf>
    <xf numFmtId="0" fontId="8" fillId="0" borderId="4" xfId="9" applyFont="1" applyFill="1" applyBorder="1" applyAlignment="1">
      <alignment horizontal="center"/>
    </xf>
    <xf numFmtId="0" fontId="10" fillId="0" borderId="62" xfId="6" applyFont="1" applyFill="1" applyBorder="1" applyAlignment="1">
      <alignment horizontal="left" vertical="top" wrapText="1"/>
    </xf>
    <xf numFmtId="0" fontId="8" fillId="0" borderId="39" xfId="8" applyFont="1" applyFill="1" applyBorder="1" applyAlignment="1">
      <alignment wrapText="1"/>
    </xf>
    <xf numFmtId="0" fontId="0" fillId="0" borderId="39" xfId="0" applyBorder="1" applyAlignment="1">
      <alignment wrapText="1"/>
    </xf>
    <xf numFmtId="0" fontId="9" fillId="0" borderId="62" xfId="9" applyFont="1" applyFill="1" applyBorder="1" applyAlignment="1">
      <alignment horizontal="left" wrapText="1"/>
    </xf>
    <xf numFmtId="0" fontId="9" fillId="0" borderId="47" xfId="9" applyFont="1" applyFill="1" applyBorder="1" applyAlignment="1">
      <alignment horizontal="left" wrapText="1"/>
    </xf>
    <xf numFmtId="0" fontId="9" fillId="0" borderId="12" xfId="9" applyFont="1" applyFill="1" applyBorder="1" applyAlignment="1">
      <alignment horizontal="left" vertical="top" wrapText="1"/>
    </xf>
    <xf numFmtId="0" fontId="18" fillId="0" borderId="12" xfId="6" applyFont="1" applyFill="1" applyBorder="1" applyAlignment="1">
      <alignment horizontal="left" vertical="top" wrapText="1"/>
    </xf>
    <xf numFmtId="0" fontId="26" fillId="0" borderId="0" xfId="0" applyFont="1" applyFill="1" applyAlignment="1">
      <alignment horizontal="center"/>
    </xf>
    <xf numFmtId="0" fontId="25" fillId="0" borderId="0" xfId="0" applyFont="1" applyFill="1" applyAlignment="1">
      <alignment horizontal="center" vertical="top"/>
    </xf>
    <xf numFmtId="0" fontId="9" fillId="0" borderId="47" xfId="5" applyFont="1" applyFill="1" applyBorder="1" applyAlignment="1">
      <alignment horizontal="left" wrapText="1"/>
    </xf>
    <xf numFmtId="0" fontId="0" fillId="0" borderId="12" xfId="0" applyBorder="1" applyAlignment="1">
      <alignment horizontal="left" vertical="top" wrapText="1"/>
    </xf>
    <xf numFmtId="0" fontId="8" fillId="0" borderId="48" xfId="10" applyFont="1" applyFill="1" applyBorder="1" applyAlignment="1">
      <alignment horizontal="center" vertical="center"/>
    </xf>
    <xf numFmtId="0" fontId="8" fillId="0" borderId="37" xfId="10" applyFont="1" applyFill="1" applyBorder="1" applyAlignment="1">
      <alignment horizontal="center" vertical="center"/>
    </xf>
    <xf numFmtId="0" fontId="8" fillId="0" borderId="43" xfId="5" applyFont="1" applyFill="1" applyBorder="1" applyAlignment="1">
      <alignment horizontal="center"/>
    </xf>
    <xf numFmtId="0" fontId="8" fillId="0" borderId="44" xfId="5" applyFont="1" applyFill="1" applyBorder="1" applyAlignment="1">
      <alignment horizontal="center"/>
    </xf>
    <xf numFmtId="0" fontId="8" fillId="0" borderId="24" xfId="10" applyFont="1" applyFill="1" applyBorder="1" applyAlignment="1">
      <alignment horizontal="center" vertical="center"/>
    </xf>
    <xf numFmtId="0" fontId="8" fillId="0" borderId="2" xfId="10" applyFont="1" applyFill="1" applyBorder="1" applyAlignment="1">
      <alignment horizontal="center" vertical="center"/>
    </xf>
    <xf numFmtId="0" fontId="8" fillId="0" borderId="18" xfId="10" applyFont="1" applyFill="1" applyBorder="1" applyAlignment="1">
      <alignment horizontal="center"/>
    </xf>
    <xf numFmtId="0" fontId="8" fillId="0" borderId="83" xfId="10" applyFont="1" applyFill="1" applyBorder="1" applyAlignment="1">
      <alignment horizontal="center"/>
    </xf>
    <xf numFmtId="0" fontId="8" fillId="0" borderId="23" xfId="10" applyFont="1" applyFill="1" applyBorder="1" applyAlignment="1">
      <alignment horizontal="center"/>
    </xf>
    <xf numFmtId="0" fontId="8" fillId="0" borderId="17" xfId="10" applyFont="1" applyFill="1" applyBorder="1" applyAlignment="1">
      <alignment horizontal="center"/>
    </xf>
    <xf numFmtId="0" fontId="8" fillId="0" borderId="14" xfId="5" applyFont="1" applyFill="1" applyBorder="1" applyAlignment="1">
      <alignment horizontal="center"/>
    </xf>
    <xf numFmtId="0" fontId="8" fillId="0" borderId="15" xfId="5" applyFont="1" applyFill="1" applyBorder="1" applyAlignment="1">
      <alignment horizontal="center"/>
    </xf>
    <xf numFmtId="0" fontId="8" fillId="0" borderId="24" xfId="10" applyFont="1" applyFill="1" applyBorder="1" applyAlignment="1">
      <alignment horizontal="center" vertical="center" wrapText="1"/>
    </xf>
    <xf numFmtId="0" fontId="8" fillId="0" borderId="2" xfId="10" applyFont="1" applyFill="1" applyBorder="1" applyAlignment="1">
      <alignment horizontal="center" vertical="center" wrapText="1"/>
    </xf>
    <xf numFmtId="0" fontId="0" fillId="0" borderId="0" xfId="0" applyBorder="1" applyAlignment="1">
      <alignment horizontal="center"/>
    </xf>
    <xf numFmtId="0" fontId="0" fillId="0" borderId="0" xfId="0" applyAlignment="1">
      <alignment horizontal="left" vertical="top" wrapText="1"/>
    </xf>
    <xf numFmtId="0" fontId="0" fillId="0" borderId="80" xfId="0" applyBorder="1" applyAlignment="1">
      <alignment horizontal="center"/>
    </xf>
    <xf numFmtId="0" fontId="0" fillId="0" borderId="4" xfId="0" applyBorder="1" applyAlignment="1">
      <alignment horizontal="center"/>
    </xf>
    <xf numFmtId="0" fontId="0" fillId="0" borderId="1" xfId="0" applyBorder="1" applyAlignment="1">
      <alignment horizontal="center" vertical="center"/>
    </xf>
    <xf numFmtId="0" fontId="0" fillId="0" borderId="2" xfId="0" applyBorder="1" applyAlignment="1">
      <alignment horizontal="center" vertical="center"/>
    </xf>
    <xf numFmtId="0" fontId="0" fillId="0" borderId="6" xfId="0" applyBorder="1" applyAlignment="1">
      <alignment horizontal="center" vertical="center"/>
    </xf>
    <xf numFmtId="0" fontId="0" fillId="0" borderId="14" xfId="0" applyBorder="1" applyAlignment="1">
      <alignment horizontal="center" vertical="center"/>
    </xf>
    <xf numFmtId="0" fontId="0" fillId="0" borderId="0" xfId="0" applyBorder="1" applyAlignment="1">
      <alignment horizontal="center" vertical="center"/>
    </xf>
    <xf numFmtId="0" fontId="0" fillId="0" borderId="0" xfId="0" applyAlignment="1">
      <alignment horizontal="center"/>
    </xf>
    <xf numFmtId="0" fontId="0" fillId="0" borderId="63" xfId="0" applyFont="1" applyBorder="1" applyAlignment="1">
      <alignment horizontal="center" vertical="center"/>
    </xf>
    <xf numFmtId="0" fontId="0" fillId="0" borderId="65" xfId="0" applyFont="1" applyBorder="1" applyAlignment="1">
      <alignment horizontal="center" vertical="center"/>
    </xf>
    <xf numFmtId="0" fontId="0" fillId="0" borderId="75" xfId="0" applyFont="1" applyBorder="1" applyAlignment="1">
      <alignment horizontal="center"/>
    </xf>
    <xf numFmtId="0" fontId="0" fillId="0" borderId="81" xfId="0" applyFont="1" applyBorder="1" applyAlignment="1">
      <alignment horizontal="center"/>
    </xf>
    <xf numFmtId="0" fontId="0" fillId="0" borderId="76" xfId="0" applyFont="1" applyBorder="1" applyAlignment="1">
      <alignment horizontal="center"/>
    </xf>
    <xf numFmtId="0" fontId="0" fillId="0" borderId="82" xfId="0" applyFont="1" applyBorder="1" applyAlignment="1">
      <alignment horizontal="center" vertical="center"/>
    </xf>
    <xf numFmtId="0" fontId="0" fillId="0" borderId="77" xfId="0" applyFont="1" applyBorder="1" applyAlignment="1">
      <alignment horizontal="center" vertical="center"/>
    </xf>
    <xf numFmtId="0" fontId="11" fillId="0" borderId="0" xfId="0" applyFont="1" applyAlignment="1">
      <alignment horizontal="center"/>
    </xf>
    <xf numFmtId="165" fontId="8" fillId="0" borderId="62" xfId="2" applyNumberFormat="1" applyFont="1" applyFill="1" applyBorder="1" applyAlignment="1">
      <alignment horizontal="center" vertical="top"/>
    </xf>
    <xf numFmtId="165" fontId="8" fillId="0" borderId="12" xfId="2" applyNumberFormat="1" applyFont="1" applyFill="1" applyBorder="1" applyAlignment="1">
      <alignment horizontal="center" vertical="top"/>
    </xf>
    <xf numFmtId="0" fontId="8" fillId="0" borderId="0" xfId="9" applyFont="1" applyFill="1" applyBorder="1" applyAlignment="1">
      <alignment horizontal="center"/>
    </xf>
    <xf numFmtId="0" fontId="8" fillId="0" borderId="21" xfId="9" applyFont="1" applyFill="1" applyBorder="1" applyAlignment="1">
      <alignment horizontal="center"/>
    </xf>
    <xf numFmtId="0" fontId="8" fillId="0" borderId="22" xfId="9" applyFont="1" applyFill="1" applyBorder="1" applyAlignment="1">
      <alignment horizontal="center"/>
    </xf>
    <xf numFmtId="0" fontId="8" fillId="0" borderId="1" xfId="10" applyFont="1" applyFill="1" applyBorder="1" applyAlignment="1">
      <alignment horizontal="center" vertical="center"/>
    </xf>
    <xf numFmtId="0" fontId="8" fillId="0" borderId="6" xfId="5" applyFont="1" applyFill="1" applyBorder="1" applyAlignment="1">
      <alignment horizontal="center"/>
    </xf>
    <xf numFmtId="0" fontId="8" fillId="0" borderId="7" xfId="5" applyFont="1" applyFill="1" applyBorder="1" applyAlignment="1">
      <alignment horizontal="center"/>
    </xf>
    <xf numFmtId="0" fontId="8" fillId="0" borderId="5" xfId="10" applyFont="1" applyFill="1" applyBorder="1" applyAlignment="1">
      <alignment horizontal="center"/>
    </xf>
    <xf numFmtId="0" fontId="8" fillId="0" borderId="80" xfId="10" applyFont="1" applyFill="1" applyBorder="1" applyAlignment="1">
      <alignment horizontal="center"/>
    </xf>
    <xf numFmtId="0" fontId="8" fillId="0" borderId="4" xfId="10" applyFont="1" applyFill="1" applyBorder="1" applyAlignment="1">
      <alignment horizontal="center"/>
    </xf>
    <xf numFmtId="0" fontId="8" fillId="0" borderId="3" xfId="10" applyFont="1" applyFill="1" applyBorder="1" applyAlignment="1">
      <alignment horizontal="center"/>
    </xf>
  </cellXfs>
  <cellStyles count="11">
    <cellStyle name="Comma" xfId="1" builtinId="3"/>
    <cellStyle name="Comma [0]" xfId="2" builtinId="6"/>
    <cellStyle name="Comma 2" xfId="3"/>
    <cellStyle name="Comma 4" xfId="4"/>
    <cellStyle name="Normal" xfId="0" builtinId="0"/>
    <cellStyle name="Normal 2" xfId="5"/>
    <cellStyle name="Normal 3" xfId="6"/>
    <cellStyle name="Normal 4" xfId="7"/>
    <cellStyle name="Normal 5" xfId="8"/>
    <cellStyle name="Normal 6" xfId="9"/>
    <cellStyle name="Normal 7" xfId="1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charts/chart1.xml><?xml version="1.0" encoding="utf-8"?>
<c:chartSpace xmlns:c="http://schemas.openxmlformats.org/drawingml/2006/chart" xmlns:a="http://schemas.openxmlformats.org/drawingml/2006/main" xmlns:r="http://schemas.openxmlformats.org/officeDocument/2006/relationships">
  <c:lang val="id-ID"/>
  <c:chart>
    <c:view3D>
      <c:depthPercent val="100"/>
      <c:rAngAx val="1"/>
    </c:view3D>
    <c:plotArea>
      <c:layout>
        <c:manualLayout>
          <c:layoutTarget val="inner"/>
          <c:xMode val="edge"/>
          <c:yMode val="edge"/>
          <c:x val="0.12355395505915796"/>
          <c:y val="1.5974848467682556E-2"/>
          <c:w val="0.63846120801934003"/>
          <c:h val="0.926923242508356"/>
        </c:manualLayout>
      </c:layout>
      <c:bar3DChart>
        <c:barDir val="col"/>
        <c:grouping val="clustered"/>
        <c:ser>
          <c:idx val="0"/>
          <c:order val="0"/>
          <c:tx>
            <c:strRef>
              <c:f>Grafik1!$C$6</c:f>
              <c:strCache>
                <c:ptCount val="1"/>
                <c:pt idx="0">
                  <c:v>Luas Serangan</c:v>
                </c:pt>
              </c:strCache>
            </c:strRef>
          </c:tx>
          <c:cat>
            <c:strRef>
              <c:f>Grafik1!$B$7:$B$11</c:f>
              <c:strCache>
                <c:ptCount val="5"/>
                <c:pt idx="0">
                  <c:v>Lada</c:v>
                </c:pt>
                <c:pt idx="1">
                  <c:v>Kelapa</c:v>
                </c:pt>
                <c:pt idx="2">
                  <c:v>Kelapa Sawit</c:v>
                </c:pt>
                <c:pt idx="3">
                  <c:v>Kakao</c:v>
                </c:pt>
                <c:pt idx="4">
                  <c:v>Karet</c:v>
                </c:pt>
              </c:strCache>
            </c:strRef>
          </c:cat>
          <c:val>
            <c:numRef>
              <c:f>Grafik1!$C$7:$C$11</c:f>
              <c:numCache>
                <c:formatCode>_(* #,##0.00_);_(* \(#,##0.00\);_(* "-"??_);_(@_)</c:formatCode>
                <c:ptCount val="5"/>
                <c:pt idx="0" formatCode="0.00">
                  <c:v>152.39999999999998</c:v>
                </c:pt>
                <c:pt idx="1">
                  <c:v>104.53</c:v>
                </c:pt>
                <c:pt idx="2" formatCode="0.00">
                  <c:v>405.04999999999995</c:v>
                </c:pt>
                <c:pt idx="3" formatCode="0.00">
                  <c:v>167.48000000000002</c:v>
                </c:pt>
                <c:pt idx="4" formatCode="_(* #,##0.00_);_(* \(#,##0.00\);_(* &quot;-&quot;_);_(@_)">
                  <c:v>911.16000000000008</c:v>
                </c:pt>
              </c:numCache>
            </c:numRef>
          </c:val>
        </c:ser>
        <c:ser>
          <c:idx val="1"/>
          <c:order val="1"/>
          <c:tx>
            <c:strRef>
              <c:f>Grafik1!$D$6</c:f>
              <c:strCache>
                <c:ptCount val="1"/>
                <c:pt idx="0">
                  <c:v>Luas Pengendalian</c:v>
                </c:pt>
              </c:strCache>
            </c:strRef>
          </c:tx>
          <c:cat>
            <c:strRef>
              <c:f>Grafik1!$B$7:$B$11</c:f>
              <c:strCache>
                <c:ptCount val="5"/>
                <c:pt idx="0">
                  <c:v>Lada</c:v>
                </c:pt>
                <c:pt idx="1">
                  <c:v>Kelapa</c:v>
                </c:pt>
                <c:pt idx="2">
                  <c:v>Kelapa Sawit</c:v>
                </c:pt>
                <c:pt idx="3">
                  <c:v>Kakao</c:v>
                </c:pt>
                <c:pt idx="4">
                  <c:v>Karet</c:v>
                </c:pt>
              </c:strCache>
            </c:strRef>
          </c:cat>
          <c:val>
            <c:numRef>
              <c:f>Grafik1!$D$7:$D$11</c:f>
              <c:numCache>
                <c:formatCode>_(* #,##0.00_);_(* \(#,##0.00\);_(* "-"??_);_(@_)</c:formatCode>
                <c:ptCount val="5"/>
                <c:pt idx="0" formatCode="0.00">
                  <c:v>42.52</c:v>
                </c:pt>
                <c:pt idx="1">
                  <c:v>13.949999999999998</c:v>
                </c:pt>
                <c:pt idx="2" formatCode="0.00">
                  <c:v>182.78999999999996</c:v>
                </c:pt>
                <c:pt idx="3" formatCode="0.00">
                  <c:v>51.8</c:v>
                </c:pt>
                <c:pt idx="4">
                  <c:v>168.80999999999995</c:v>
                </c:pt>
              </c:numCache>
            </c:numRef>
          </c:val>
        </c:ser>
        <c:shape val="cylinder"/>
        <c:axId val="91833472"/>
        <c:axId val="91835008"/>
        <c:axId val="0"/>
      </c:bar3DChart>
      <c:catAx>
        <c:axId val="91833472"/>
        <c:scaling>
          <c:orientation val="minMax"/>
        </c:scaling>
        <c:axPos val="b"/>
        <c:numFmt formatCode="General" sourceLinked="1"/>
        <c:tickLblPos val="nextTo"/>
        <c:txPr>
          <a:bodyPr rot="0" vert="horz"/>
          <a:lstStyle/>
          <a:p>
            <a:pPr>
              <a:defRPr sz="1000" b="0" i="0" u="none" strike="noStrike" baseline="0">
                <a:solidFill>
                  <a:srgbClr val="000000"/>
                </a:solidFill>
                <a:latin typeface="Calibri"/>
                <a:ea typeface="Calibri"/>
                <a:cs typeface="Calibri"/>
              </a:defRPr>
            </a:pPr>
            <a:endParaRPr lang="id-ID"/>
          </a:p>
        </c:txPr>
        <c:crossAx val="91835008"/>
        <c:crosses val="autoZero"/>
        <c:auto val="1"/>
        <c:lblAlgn val="ctr"/>
        <c:lblOffset val="100"/>
      </c:catAx>
      <c:valAx>
        <c:axId val="91835008"/>
        <c:scaling>
          <c:orientation val="minMax"/>
        </c:scaling>
        <c:axPos val="l"/>
        <c:majorGridlines/>
        <c:numFmt formatCode="0.00" sourceLinked="1"/>
        <c:tickLblPos val="nextTo"/>
        <c:txPr>
          <a:bodyPr rot="0" vert="horz"/>
          <a:lstStyle/>
          <a:p>
            <a:pPr>
              <a:defRPr sz="1000" b="0" i="0" u="none" strike="noStrike" baseline="0">
                <a:solidFill>
                  <a:srgbClr val="000000"/>
                </a:solidFill>
                <a:latin typeface="Calibri"/>
                <a:ea typeface="Calibri"/>
                <a:cs typeface="Calibri"/>
              </a:defRPr>
            </a:pPr>
            <a:endParaRPr lang="id-ID"/>
          </a:p>
        </c:txPr>
        <c:crossAx val="91833472"/>
        <c:crosses val="autoZero"/>
        <c:crossBetween val="between"/>
      </c:valAx>
      <c:spPr>
        <a:noFill/>
        <a:ln w="25400">
          <a:noFill/>
        </a:ln>
      </c:spPr>
    </c:plotArea>
    <c:legend>
      <c:legendPos val="r"/>
      <c:txPr>
        <a:bodyPr/>
        <a:lstStyle/>
        <a:p>
          <a:pPr>
            <a:defRPr sz="920" b="0" i="0" u="none" strike="noStrike" baseline="0">
              <a:solidFill>
                <a:srgbClr val="000000"/>
              </a:solidFill>
              <a:latin typeface="Calibri"/>
              <a:ea typeface="Calibri"/>
              <a:cs typeface="Calibri"/>
            </a:defRPr>
          </a:pPr>
          <a:endParaRPr lang="id-ID"/>
        </a:p>
      </c:txPr>
    </c:legend>
    <c:plotVisOnly val="1"/>
    <c:dispBlanksAs val="gap"/>
  </c:chart>
  <c:txPr>
    <a:bodyPr/>
    <a:lstStyle/>
    <a:p>
      <a:pPr>
        <a:defRPr sz="1000" b="0" i="0" u="none" strike="noStrike" baseline="0">
          <a:solidFill>
            <a:srgbClr val="000000"/>
          </a:solidFill>
          <a:latin typeface="Calibri"/>
          <a:ea typeface="Calibri"/>
          <a:cs typeface="Calibri"/>
        </a:defRPr>
      </a:pPr>
      <a:endParaRPr lang="id-ID"/>
    </a:p>
  </c:txPr>
  <c:printSettings>
    <c:headerFooter/>
    <c:pageMargins b="0.75000000000000555" l="0.70000000000000062" r="0.70000000000000062" t="0.75000000000000555" header="0.30000000000000032" footer="0.30000000000000032"/>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lang val="id-ID"/>
  <c:chart>
    <c:plotArea>
      <c:layout/>
      <c:barChart>
        <c:barDir val="col"/>
        <c:grouping val="clustered"/>
        <c:ser>
          <c:idx val="0"/>
          <c:order val="0"/>
          <c:tx>
            <c:strRef>
              <c:f>Grafik1!$C$79</c:f>
              <c:strCache>
                <c:ptCount val="1"/>
                <c:pt idx="0">
                  <c:v>Luas Serangan</c:v>
                </c:pt>
              </c:strCache>
            </c:strRef>
          </c:tx>
          <c:cat>
            <c:strRef>
              <c:f>Grafik1!$B$80:$B$101</c:f>
              <c:strCache>
                <c:ptCount val="22"/>
                <c:pt idx="0">
                  <c:v>Penghisap buah</c:v>
                </c:pt>
                <c:pt idx="1">
                  <c:v>Sexapa sp</c:v>
                </c:pt>
                <c:pt idx="2">
                  <c:v>Orytes rhinoceros</c:v>
                </c:pt>
                <c:pt idx="3">
                  <c:v>PBK</c:v>
                </c:pt>
                <c:pt idx="4">
                  <c:v>Tikus</c:v>
                </c:pt>
                <c:pt idx="5">
                  <c:v>Landak</c:v>
                </c:pt>
                <c:pt idx="6">
                  <c:v>Orang hutan</c:v>
                </c:pt>
                <c:pt idx="7">
                  <c:v>Ulat Kantong</c:v>
                </c:pt>
                <c:pt idx="8">
                  <c:v>Helopeltis</c:v>
                </c:pt>
                <c:pt idx="9">
                  <c:v>Tupai</c:v>
                </c:pt>
                <c:pt idx="10">
                  <c:v>Penggerek batang</c:v>
                </c:pt>
                <c:pt idx="11">
                  <c:v>Rayap</c:v>
                </c:pt>
                <c:pt idx="12">
                  <c:v>Kera</c:v>
                </c:pt>
                <c:pt idx="13">
                  <c:v>Artona, sp</c:v>
                </c:pt>
                <c:pt idx="14">
                  <c:v>Babi hutan</c:v>
                </c:pt>
                <c:pt idx="15">
                  <c:v>Kutu daun</c:v>
                </c:pt>
                <c:pt idx="16">
                  <c:v>Pengisap bunga</c:v>
                </c:pt>
                <c:pt idx="17">
                  <c:v>Brontispa</c:v>
                </c:pt>
                <c:pt idx="18">
                  <c:v>Beruang</c:v>
                </c:pt>
                <c:pt idx="19">
                  <c:v>Ulat Api</c:v>
                </c:pt>
                <c:pt idx="20">
                  <c:v>Tungau</c:v>
                </c:pt>
                <c:pt idx="21">
                  <c:v>Kijang</c:v>
                </c:pt>
              </c:strCache>
            </c:strRef>
          </c:cat>
          <c:val>
            <c:numRef>
              <c:f>Grafik1!$C$80:$C$101</c:f>
              <c:numCache>
                <c:formatCode>0.00</c:formatCode>
                <c:ptCount val="22"/>
                <c:pt idx="0">
                  <c:v>33.08</c:v>
                </c:pt>
                <c:pt idx="1">
                  <c:v>0.75</c:v>
                </c:pt>
                <c:pt idx="2">
                  <c:v>44.67</c:v>
                </c:pt>
                <c:pt idx="3">
                  <c:v>87.929999999999993</c:v>
                </c:pt>
                <c:pt idx="4">
                  <c:v>65.070000000000007</c:v>
                </c:pt>
                <c:pt idx="5">
                  <c:v>58.800000000000004</c:v>
                </c:pt>
                <c:pt idx="6">
                  <c:v>1.5</c:v>
                </c:pt>
                <c:pt idx="7">
                  <c:v>1</c:v>
                </c:pt>
                <c:pt idx="8">
                  <c:v>29.6</c:v>
                </c:pt>
                <c:pt idx="9">
                  <c:v>14.97</c:v>
                </c:pt>
                <c:pt idx="10">
                  <c:v>33.08</c:v>
                </c:pt>
                <c:pt idx="11">
                  <c:v>56.01</c:v>
                </c:pt>
                <c:pt idx="12">
                  <c:v>33.08</c:v>
                </c:pt>
                <c:pt idx="13">
                  <c:v>13.649999999999999</c:v>
                </c:pt>
                <c:pt idx="14">
                  <c:v>66.52000000000001</c:v>
                </c:pt>
                <c:pt idx="15">
                  <c:v>0.25</c:v>
                </c:pt>
                <c:pt idx="16">
                  <c:v>12.58</c:v>
                </c:pt>
                <c:pt idx="17">
                  <c:v>3.5</c:v>
                </c:pt>
                <c:pt idx="18">
                  <c:v>25</c:v>
                </c:pt>
                <c:pt idx="19">
                  <c:v>0.7</c:v>
                </c:pt>
                <c:pt idx="20">
                  <c:v>4</c:v>
                </c:pt>
                <c:pt idx="21">
                  <c:v>12.93</c:v>
                </c:pt>
              </c:numCache>
            </c:numRef>
          </c:val>
        </c:ser>
        <c:ser>
          <c:idx val="1"/>
          <c:order val="1"/>
          <c:tx>
            <c:strRef>
              <c:f>Grafik1!$D$79</c:f>
              <c:strCache>
                <c:ptCount val="1"/>
                <c:pt idx="0">
                  <c:v>Luas Pengendalian</c:v>
                </c:pt>
              </c:strCache>
            </c:strRef>
          </c:tx>
          <c:cat>
            <c:strRef>
              <c:f>Grafik1!$B$80:$B$101</c:f>
              <c:strCache>
                <c:ptCount val="22"/>
                <c:pt idx="0">
                  <c:v>Penghisap buah</c:v>
                </c:pt>
                <c:pt idx="1">
                  <c:v>Sexapa sp</c:v>
                </c:pt>
                <c:pt idx="2">
                  <c:v>Orytes rhinoceros</c:v>
                </c:pt>
                <c:pt idx="3">
                  <c:v>PBK</c:v>
                </c:pt>
                <c:pt idx="4">
                  <c:v>Tikus</c:v>
                </c:pt>
                <c:pt idx="5">
                  <c:v>Landak</c:v>
                </c:pt>
                <c:pt idx="6">
                  <c:v>Orang hutan</c:v>
                </c:pt>
                <c:pt idx="7">
                  <c:v>Ulat Kantong</c:v>
                </c:pt>
                <c:pt idx="8">
                  <c:v>Helopeltis</c:v>
                </c:pt>
                <c:pt idx="9">
                  <c:v>Tupai</c:v>
                </c:pt>
                <c:pt idx="10">
                  <c:v>Penggerek batang</c:v>
                </c:pt>
                <c:pt idx="11">
                  <c:v>Rayap</c:v>
                </c:pt>
                <c:pt idx="12">
                  <c:v>Kera</c:v>
                </c:pt>
                <c:pt idx="13">
                  <c:v>Artona, sp</c:v>
                </c:pt>
                <c:pt idx="14">
                  <c:v>Babi hutan</c:v>
                </c:pt>
                <c:pt idx="15">
                  <c:v>Kutu daun</c:v>
                </c:pt>
                <c:pt idx="16">
                  <c:v>Pengisap bunga</c:v>
                </c:pt>
                <c:pt idx="17">
                  <c:v>Brontispa</c:v>
                </c:pt>
                <c:pt idx="18">
                  <c:v>Beruang</c:v>
                </c:pt>
                <c:pt idx="19">
                  <c:v>Ulat Api</c:v>
                </c:pt>
                <c:pt idx="20">
                  <c:v>Tungau</c:v>
                </c:pt>
                <c:pt idx="21">
                  <c:v>Kijang</c:v>
                </c:pt>
              </c:strCache>
            </c:strRef>
          </c:cat>
          <c:val>
            <c:numRef>
              <c:f>Grafik1!$D$80:$D$101</c:f>
              <c:numCache>
                <c:formatCode>_(* #,##0.00_);_(* \(#,##0.00\);_(* "-"_);_(@_)</c:formatCode>
                <c:ptCount val="22"/>
                <c:pt idx="0">
                  <c:v>5</c:v>
                </c:pt>
                <c:pt idx="1">
                  <c:v>1.5</c:v>
                </c:pt>
                <c:pt idx="2">
                  <c:v>28.1</c:v>
                </c:pt>
                <c:pt idx="3">
                  <c:v>40.9</c:v>
                </c:pt>
                <c:pt idx="4">
                  <c:v>10.32</c:v>
                </c:pt>
                <c:pt idx="5">
                  <c:v>26.17</c:v>
                </c:pt>
                <c:pt idx="6">
                  <c:v>0.5</c:v>
                </c:pt>
                <c:pt idx="7">
                  <c:v>4</c:v>
                </c:pt>
                <c:pt idx="8">
                  <c:v>6.7</c:v>
                </c:pt>
                <c:pt idx="9">
                  <c:v>2.4000000000000004</c:v>
                </c:pt>
                <c:pt idx="10">
                  <c:v>6.9</c:v>
                </c:pt>
                <c:pt idx="11">
                  <c:v>39.72</c:v>
                </c:pt>
                <c:pt idx="12">
                  <c:v>0.28000000000000003</c:v>
                </c:pt>
                <c:pt idx="13">
                  <c:v>3.1</c:v>
                </c:pt>
                <c:pt idx="14">
                  <c:v>12.379999999999999</c:v>
                </c:pt>
                <c:pt idx="15">
                  <c:v>1.75</c:v>
                </c:pt>
                <c:pt idx="16">
                  <c:v>1</c:v>
                </c:pt>
                <c:pt idx="17">
                  <c:v>0</c:v>
                </c:pt>
                <c:pt idx="18">
                  <c:v>0</c:v>
                </c:pt>
                <c:pt idx="19">
                  <c:v>0</c:v>
                </c:pt>
                <c:pt idx="20">
                  <c:v>0</c:v>
                </c:pt>
                <c:pt idx="21">
                  <c:v>3.2</c:v>
                </c:pt>
              </c:numCache>
            </c:numRef>
          </c:val>
        </c:ser>
        <c:axId val="91851008"/>
        <c:axId val="91873280"/>
      </c:barChart>
      <c:catAx>
        <c:axId val="91851008"/>
        <c:scaling>
          <c:orientation val="minMax"/>
        </c:scaling>
        <c:axPos val="b"/>
        <c:tickLblPos val="nextTo"/>
        <c:crossAx val="91873280"/>
        <c:crosses val="autoZero"/>
        <c:auto val="1"/>
        <c:lblAlgn val="ctr"/>
        <c:lblOffset val="100"/>
      </c:catAx>
      <c:valAx>
        <c:axId val="91873280"/>
        <c:scaling>
          <c:orientation val="minMax"/>
        </c:scaling>
        <c:axPos val="l"/>
        <c:majorGridlines/>
        <c:numFmt formatCode="0.00" sourceLinked="1"/>
        <c:tickLblPos val="nextTo"/>
        <c:crossAx val="91851008"/>
        <c:crosses val="autoZero"/>
        <c:crossBetween val="between"/>
      </c:valAx>
    </c:plotArea>
    <c:legend>
      <c:legendPos val="r"/>
    </c:legend>
    <c:plotVisOnly val="1"/>
  </c:chart>
  <c:printSettings>
    <c:headerFooter/>
    <c:pageMargins b="0.75000000000000078" l="0.70000000000000062" r="0.70000000000000062" t="0.75000000000000078" header="0.30000000000000032" footer="0.30000000000000032"/>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lang val="id-ID"/>
  <c:chart>
    <c:plotArea>
      <c:layout/>
      <c:barChart>
        <c:barDir val="col"/>
        <c:grouping val="clustered"/>
        <c:ser>
          <c:idx val="0"/>
          <c:order val="0"/>
          <c:tx>
            <c:strRef>
              <c:f>Grafik1!$C$139</c:f>
              <c:strCache>
                <c:ptCount val="1"/>
                <c:pt idx="0">
                  <c:v>Luas Serangan</c:v>
                </c:pt>
              </c:strCache>
            </c:strRef>
          </c:tx>
          <c:cat>
            <c:strRef>
              <c:f>Grafik1!$B$140:$B$152</c:f>
              <c:strCache>
                <c:ptCount val="13"/>
                <c:pt idx="0">
                  <c:v>Ganoderma, Sp</c:v>
                </c:pt>
                <c:pt idx="1">
                  <c:v>Busuk pangkal batang</c:v>
                </c:pt>
                <c:pt idx="2">
                  <c:v>JAP</c:v>
                </c:pt>
                <c:pt idx="3">
                  <c:v>KAS</c:v>
                </c:pt>
                <c:pt idx="4">
                  <c:v>Marasmius</c:v>
                </c:pt>
                <c:pt idx="5">
                  <c:v>Jamur Upas</c:v>
                </c:pt>
                <c:pt idx="6">
                  <c:v>Crown Disease</c:v>
                </c:pt>
                <c:pt idx="7">
                  <c:v>Busuk buah kakao</c:v>
                </c:pt>
                <c:pt idx="8">
                  <c:v>VSD</c:v>
                </c:pt>
                <c:pt idx="9">
                  <c:v>Penyakit kuning</c:v>
                </c:pt>
                <c:pt idx="10">
                  <c:v>Layu Kalimantan</c:v>
                </c:pt>
                <c:pt idx="11">
                  <c:v>Busuk Pucuk</c:v>
                </c:pt>
                <c:pt idx="12">
                  <c:v>Keriting</c:v>
                </c:pt>
              </c:strCache>
            </c:strRef>
          </c:cat>
          <c:val>
            <c:numRef>
              <c:f>Grafik1!$C$140:$C$152</c:f>
              <c:numCache>
                <c:formatCode>General</c:formatCode>
                <c:ptCount val="13"/>
                <c:pt idx="0">
                  <c:v>23.68</c:v>
                </c:pt>
                <c:pt idx="1">
                  <c:v>55.339999999999996</c:v>
                </c:pt>
                <c:pt idx="2" formatCode="0.00">
                  <c:v>474.6</c:v>
                </c:pt>
                <c:pt idx="3" formatCode="0.00">
                  <c:v>240.93</c:v>
                </c:pt>
                <c:pt idx="4" formatCode="0.00">
                  <c:v>22.6</c:v>
                </c:pt>
                <c:pt idx="5" formatCode="0.00">
                  <c:v>1.5</c:v>
                </c:pt>
                <c:pt idx="6" formatCode="0.00">
                  <c:v>41.4</c:v>
                </c:pt>
                <c:pt idx="7" formatCode="0.00">
                  <c:v>31.59</c:v>
                </c:pt>
                <c:pt idx="8" formatCode="0.00">
                  <c:v>4</c:v>
                </c:pt>
                <c:pt idx="9" formatCode="0.00">
                  <c:v>9.42</c:v>
                </c:pt>
                <c:pt idx="10" formatCode="0.00">
                  <c:v>3.82</c:v>
                </c:pt>
                <c:pt idx="11">
                  <c:v>14.06</c:v>
                </c:pt>
                <c:pt idx="12">
                  <c:v>0.66</c:v>
                </c:pt>
              </c:numCache>
            </c:numRef>
          </c:val>
        </c:ser>
        <c:ser>
          <c:idx val="1"/>
          <c:order val="1"/>
          <c:tx>
            <c:strRef>
              <c:f>Grafik1!$D$139</c:f>
              <c:strCache>
                <c:ptCount val="1"/>
                <c:pt idx="0">
                  <c:v>Luas Pengendalian</c:v>
                </c:pt>
              </c:strCache>
            </c:strRef>
          </c:tx>
          <c:cat>
            <c:strRef>
              <c:f>Grafik1!$B$140:$B$152</c:f>
              <c:strCache>
                <c:ptCount val="13"/>
                <c:pt idx="0">
                  <c:v>Ganoderma, Sp</c:v>
                </c:pt>
                <c:pt idx="1">
                  <c:v>Busuk pangkal batang</c:v>
                </c:pt>
                <c:pt idx="2">
                  <c:v>JAP</c:v>
                </c:pt>
                <c:pt idx="3">
                  <c:v>KAS</c:v>
                </c:pt>
                <c:pt idx="4">
                  <c:v>Marasmius</c:v>
                </c:pt>
                <c:pt idx="5">
                  <c:v>Jamur Upas</c:v>
                </c:pt>
                <c:pt idx="6">
                  <c:v>Crown Disease</c:v>
                </c:pt>
                <c:pt idx="7">
                  <c:v>Busuk buah kakao</c:v>
                </c:pt>
                <c:pt idx="8">
                  <c:v>VSD</c:v>
                </c:pt>
                <c:pt idx="9">
                  <c:v>Penyakit kuning</c:v>
                </c:pt>
                <c:pt idx="10">
                  <c:v>Layu Kalimantan</c:v>
                </c:pt>
                <c:pt idx="11">
                  <c:v>Busuk Pucuk</c:v>
                </c:pt>
                <c:pt idx="12">
                  <c:v>Keriting</c:v>
                </c:pt>
              </c:strCache>
            </c:strRef>
          </c:cat>
          <c:val>
            <c:numRef>
              <c:f>Grafik1!$D$140:$D$152</c:f>
              <c:numCache>
                <c:formatCode>0.00</c:formatCode>
                <c:ptCount val="13"/>
                <c:pt idx="0">
                  <c:v>82.36</c:v>
                </c:pt>
                <c:pt idx="1">
                  <c:v>32.299999999999997</c:v>
                </c:pt>
                <c:pt idx="2">
                  <c:v>3.33</c:v>
                </c:pt>
                <c:pt idx="3">
                  <c:v>0.2</c:v>
                </c:pt>
                <c:pt idx="4">
                  <c:v>0</c:v>
                </c:pt>
                <c:pt idx="5">
                  <c:v>1.06</c:v>
                </c:pt>
                <c:pt idx="6">
                  <c:v>65.5</c:v>
                </c:pt>
                <c:pt idx="7">
                  <c:v>0</c:v>
                </c:pt>
                <c:pt idx="8">
                  <c:v>0</c:v>
                </c:pt>
                <c:pt idx="9">
                  <c:v>0</c:v>
                </c:pt>
                <c:pt idx="10">
                  <c:v>0</c:v>
                </c:pt>
                <c:pt idx="11">
                  <c:v>4</c:v>
                </c:pt>
                <c:pt idx="12">
                  <c:v>0</c:v>
                </c:pt>
              </c:numCache>
            </c:numRef>
          </c:val>
        </c:ser>
        <c:axId val="91950080"/>
        <c:axId val="91960064"/>
      </c:barChart>
      <c:catAx>
        <c:axId val="91950080"/>
        <c:scaling>
          <c:orientation val="minMax"/>
        </c:scaling>
        <c:axPos val="b"/>
        <c:tickLblPos val="nextTo"/>
        <c:crossAx val="91960064"/>
        <c:crosses val="autoZero"/>
        <c:auto val="1"/>
        <c:lblAlgn val="ctr"/>
        <c:lblOffset val="100"/>
      </c:catAx>
      <c:valAx>
        <c:axId val="91960064"/>
        <c:scaling>
          <c:orientation val="minMax"/>
        </c:scaling>
        <c:axPos val="l"/>
        <c:majorGridlines/>
        <c:numFmt formatCode="General" sourceLinked="1"/>
        <c:tickLblPos val="nextTo"/>
        <c:crossAx val="91950080"/>
        <c:crosses val="autoZero"/>
        <c:crossBetween val="between"/>
      </c:valAx>
    </c:plotArea>
    <c:legend>
      <c:legendPos val="r"/>
    </c:legend>
    <c:plotVisOnly val="1"/>
  </c:chart>
  <c:printSettings>
    <c:headerFooter/>
    <c:pageMargins b="0.75000000000000078" l="0.70000000000000062" r="0.70000000000000062" t="0.75000000000000078" header="0.30000000000000032" footer="0.30000000000000032"/>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c:lang val="id-ID"/>
  <c:chart>
    <c:view3D>
      <c:depthPercent val="100"/>
      <c:rAngAx val="1"/>
    </c:view3D>
    <c:plotArea>
      <c:layout/>
      <c:bar3DChart>
        <c:barDir val="col"/>
        <c:grouping val="clustered"/>
        <c:ser>
          <c:idx val="0"/>
          <c:order val="0"/>
          <c:tx>
            <c:strRef>
              <c:f>Grafik2!$D$6</c:f>
              <c:strCache>
                <c:ptCount val="1"/>
                <c:pt idx="0">
                  <c:v>Lada</c:v>
                </c:pt>
              </c:strCache>
            </c:strRef>
          </c:tx>
          <c:cat>
            <c:strRef>
              <c:f>Grafik2!$C$7:$C$28</c:f>
              <c:strCache>
                <c:ptCount val="22"/>
                <c:pt idx="0">
                  <c:v>Penghisap buah</c:v>
                </c:pt>
                <c:pt idx="1">
                  <c:v>Sexapa sp</c:v>
                </c:pt>
                <c:pt idx="2">
                  <c:v>Orytes rhinoceros</c:v>
                </c:pt>
                <c:pt idx="3">
                  <c:v>PBK</c:v>
                </c:pt>
                <c:pt idx="4">
                  <c:v>Tikus</c:v>
                </c:pt>
                <c:pt idx="5">
                  <c:v>Landak</c:v>
                </c:pt>
                <c:pt idx="6">
                  <c:v>Orang hutan</c:v>
                </c:pt>
                <c:pt idx="7">
                  <c:v>Ulat Kantong</c:v>
                </c:pt>
                <c:pt idx="8">
                  <c:v>Helopeltis</c:v>
                </c:pt>
                <c:pt idx="9">
                  <c:v>Tupai</c:v>
                </c:pt>
                <c:pt idx="10">
                  <c:v>Penggerek batang</c:v>
                </c:pt>
                <c:pt idx="11">
                  <c:v>Rayap</c:v>
                </c:pt>
                <c:pt idx="12">
                  <c:v>Kera</c:v>
                </c:pt>
                <c:pt idx="13">
                  <c:v>Arthona</c:v>
                </c:pt>
                <c:pt idx="14">
                  <c:v>Babi hutan</c:v>
                </c:pt>
                <c:pt idx="15">
                  <c:v>Kutu daun</c:v>
                </c:pt>
                <c:pt idx="16">
                  <c:v>Penghisap bunga</c:v>
                </c:pt>
                <c:pt idx="17">
                  <c:v>Brontispa</c:v>
                </c:pt>
                <c:pt idx="18">
                  <c:v>Beruang</c:v>
                </c:pt>
                <c:pt idx="19">
                  <c:v>Ulat api</c:v>
                </c:pt>
                <c:pt idx="20">
                  <c:v>Tungau</c:v>
                </c:pt>
                <c:pt idx="21">
                  <c:v>Kijang</c:v>
                </c:pt>
              </c:strCache>
            </c:strRef>
          </c:cat>
          <c:val>
            <c:numRef>
              <c:f>Grafik2!$D$7:$D$28</c:f>
              <c:numCache>
                <c:formatCode>_(* #,##0.00_);_(* \(#,##0.00\);_(* "-"??_);_(@_)</c:formatCode>
                <c:ptCount val="22"/>
                <c:pt idx="0">
                  <c:v>26.08</c:v>
                </c:pt>
                <c:pt idx="10">
                  <c:v>17.579999999999998</c:v>
                </c:pt>
                <c:pt idx="11">
                  <c:v>8</c:v>
                </c:pt>
                <c:pt idx="16">
                  <c:v>12.58</c:v>
                </c:pt>
              </c:numCache>
            </c:numRef>
          </c:val>
        </c:ser>
        <c:ser>
          <c:idx val="1"/>
          <c:order val="1"/>
          <c:tx>
            <c:strRef>
              <c:f>Grafik2!$E$6</c:f>
              <c:strCache>
                <c:ptCount val="1"/>
                <c:pt idx="0">
                  <c:v>Kelapa</c:v>
                </c:pt>
              </c:strCache>
            </c:strRef>
          </c:tx>
          <c:cat>
            <c:strRef>
              <c:f>Grafik2!$C$7:$C$28</c:f>
              <c:strCache>
                <c:ptCount val="22"/>
                <c:pt idx="0">
                  <c:v>Penghisap buah</c:v>
                </c:pt>
                <c:pt idx="1">
                  <c:v>Sexapa sp</c:v>
                </c:pt>
                <c:pt idx="2">
                  <c:v>Orytes rhinoceros</c:v>
                </c:pt>
                <c:pt idx="3">
                  <c:v>PBK</c:v>
                </c:pt>
                <c:pt idx="4">
                  <c:v>Tikus</c:v>
                </c:pt>
                <c:pt idx="5">
                  <c:v>Landak</c:v>
                </c:pt>
                <c:pt idx="6">
                  <c:v>Orang hutan</c:v>
                </c:pt>
                <c:pt idx="7">
                  <c:v>Ulat Kantong</c:v>
                </c:pt>
                <c:pt idx="8">
                  <c:v>Helopeltis</c:v>
                </c:pt>
                <c:pt idx="9">
                  <c:v>Tupai</c:v>
                </c:pt>
                <c:pt idx="10">
                  <c:v>Penggerek batang</c:v>
                </c:pt>
                <c:pt idx="11">
                  <c:v>Rayap</c:v>
                </c:pt>
                <c:pt idx="12">
                  <c:v>Kera</c:v>
                </c:pt>
                <c:pt idx="13">
                  <c:v>Arthona</c:v>
                </c:pt>
                <c:pt idx="14">
                  <c:v>Babi hutan</c:v>
                </c:pt>
                <c:pt idx="15">
                  <c:v>Kutu daun</c:v>
                </c:pt>
                <c:pt idx="16">
                  <c:v>Penghisap bunga</c:v>
                </c:pt>
                <c:pt idx="17">
                  <c:v>Brontispa</c:v>
                </c:pt>
                <c:pt idx="18">
                  <c:v>Beruang</c:v>
                </c:pt>
                <c:pt idx="19">
                  <c:v>Ulat api</c:v>
                </c:pt>
                <c:pt idx="20">
                  <c:v>Tungau</c:v>
                </c:pt>
                <c:pt idx="21">
                  <c:v>Kijang</c:v>
                </c:pt>
              </c:strCache>
            </c:strRef>
          </c:cat>
          <c:val>
            <c:numRef>
              <c:f>Grafik2!$E$7:$E$28</c:f>
              <c:numCache>
                <c:formatCode>_(* #,##0.00_);_(* \(#,##0.00\);_(* "-"??_);_(@_)</c:formatCode>
                <c:ptCount val="22"/>
                <c:pt idx="1">
                  <c:v>0.75</c:v>
                </c:pt>
                <c:pt idx="2">
                  <c:v>20.170000000000002</c:v>
                </c:pt>
                <c:pt idx="12">
                  <c:v>12.34</c:v>
                </c:pt>
                <c:pt idx="13">
                  <c:v>13.649999999999999</c:v>
                </c:pt>
                <c:pt idx="14">
                  <c:v>9.83</c:v>
                </c:pt>
                <c:pt idx="17">
                  <c:v>3.5</c:v>
                </c:pt>
                <c:pt idx="18">
                  <c:v>25</c:v>
                </c:pt>
              </c:numCache>
            </c:numRef>
          </c:val>
        </c:ser>
        <c:ser>
          <c:idx val="2"/>
          <c:order val="2"/>
          <c:tx>
            <c:strRef>
              <c:f>Grafik2!$F$6</c:f>
              <c:strCache>
                <c:ptCount val="1"/>
                <c:pt idx="0">
                  <c:v>Kelapa Sawit</c:v>
                </c:pt>
              </c:strCache>
            </c:strRef>
          </c:tx>
          <c:cat>
            <c:strRef>
              <c:f>Grafik2!$C$7:$C$28</c:f>
              <c:strCache>
                <c:ptCount val="22"/>
                <c:pt idx="0">
                  <c:v>Penghisap buah</c:v>
                </c:pt>
                <c:pt idx="1">
                  <c:v>Sexapa sp</c:v>
                </c:pt>
                <c:pt idx="2">
                  <c:v>Orytes rhinoceros</c:v>
                </c:pt>
                <c:pt idx="3">
                  <c:v>PBK</c:v>
                </c:pt>
                <c:pt idx="4">
                  <c:v>Tikus</c:v>
                </c:pt>
                <c:pt idx="5">
                  <c:v>Landak</c:v>
                </c:pt>
                <c:pt idx="6">
                  <c:v>Orang hutan</c:v>
                </c:pt>
                <c:pt idx="7">
                  <c:v>Ulat Kantong</c:v>
                </c:pt>
                <c:pt idx="8">
                  <c:v>Helopeltis</c:v>
                </c:pt>
                <c:pt idx="9">
                  <c:v>Tupai</c:v>
                </c:pt>
                <c:pt idx="10">
                  <c:v>Penggerek batang</c:v>
                </c:pt>
                <c:pt idx="11">
                  <c:v>Rayap</c:v>
                </c:pt>
                <c:pt idx="12">
                  <c:v>Kera</c:v>
                </c:pt>
                <c:pt idx="13">
                  <c:v>Arthona</c:v>
                </c:pt>
                <c:pt idx="14">
                  <c:v>Babi hutan</c:v>
                </c:pt>
                <c:pt idx="15">
                  <c:v>Kutu daun</c:v>
                </c:pt>
                <c:pt idx="16">
                  <c:v>Penghisap bunga</c:v>
                </c:pt>
                <c:pt idx="17">
                  <c:v>Brontispa</c:v>
                </c:pt>
                <c:pt idx="18">
                  <c:v>Beruang</c:v>
                </c:pt>
                <c:pt idx="19">
                  <c:v>Ulat api</c:v>
                </c:pt>
                <c:pt idx="20">
                  <c:v>Tungau</c:v>
                </c:pt>
                <c:pt idx="21">
                  <c:v>Kijang</c:v>
                </c:pt>
              </c:strCache>
            </c:strRef>
          </c:cat>
          <c:val>
            <c:numRef>
              <c:f>Grafik2!$F$7:$F$28</c:f>
              <c:numCache>
                <c:formatCode>_(* #,##0.00_);_(* \(#,##0.00\);_(* "-"??_);_(@_)</c:formatCode>
                <c:ptCount val="22"/>
                <c:pt idx="2">
                  <c:v>24.5</c:v>
                </c:pt>
                <c:pt idx="4">
                  <c:v>64.45</c:v>
                </c:pt>
                <c:pt idx="5">
                  <c:v>58.800000000000004</c:v>
                </c:pt>
                <c:pt idx="6">
                  <c:v>1.5</c:v>
                </c:pt>
                <c:pt idx="7">
                  <c:v>1</c:v>
                </c:pt>
                <c:pt idx="14">
                  <c:v>39.450000000000003</c:v>
                </c:pt>
                <c:pt idx="15">
                  <c:v>0.25</c:v>
                </c:pt>
                <c:pt idx="19">
                  <c:v>0.7</c:v>
                </c:pt>
              </c:numCache>
            </c:numRef>
          </c:val>
        </c:ser>
        <c:ser>
          <c:idx val="3"/>
          <c:order val="3"/>
          <c:tx>
            <c:strRef>
              <c:f>Grafik2!$G$6</c:f>
              <c:strCache>
                <c:ptCount val="1"/>
                <c:pt idx="0">
                  <c:v>Karet</c:v>
                </c:pt>
              </c:strCache>
            </c:strRef>
          </c:tx>
          <c:cat>
            <c:strRef>
              <c:f>Grafik2!$C$7:$C$28</c:f>
              <c:strCache>
                <c:ptCount val="22"/>
                <c:pt idx="0">
                  <c:v>Penghisap buah</c:v>
                </c:pt>
                <c:pt idx="1">
                  <c:v>Sexapa sp</c:v>
                </c:pt>
                <c:pt idx="2">
                  <c:v>Orytes rhinoceros</c:v>
                </c:pt>
                <c:pt idx="3">
                  <c:v>PBK</c:v>
                </c:pt>
                <c:pt idx="4">
                  <c:v>Tikus</c:v>
                </c:pt>
                <c:pt idx="5">
                  <c:v>Landak</c:v>
                </c:pt>
                <c:pt idx="6">
                  <c:v>Orang hutan</c:v>
                </c:pt>
                <c:pt idx="7">
                  <c:v>Ulat Kantong</c:v>
                </c:pt>
                <c:pt idx="8">
                  <c:v>Helopeltis</c:v>
                </c:pt>
                <c:pt idx="9">
                  <c:v>Tupai</c:v>
                </c:pt>
                <c:pt idx="10">
                  <c:v>Penggerek batang</c:v>
                </c:pt>
                <c:pt idx="11">
                  <c:v>Rayap</c:v>
                </c:pt>
                <c:pt idx="12">
                  <c:v>Kera</c:v>
                </c:pt>
                <c:pt idx="13">
                  <c:v>Arthona</c:v>
                </c:pt>
                <c:pt idx="14">
                  <c:v>Babi hutan</c:v>
                </c:pt>
                <c:pt idx="15">
                  <c:v>Kutu daun</c:v>
                </c:pt>
                <c:pt idx="16">
                  <c:v>Penghisap bunga</c:v>
                </c:pt>
                <c:pt idx="17">
                  <c:v>Brontispa</c:v>
                </c:pt>
                <c:pt idx="18">
                  <c:v>Beruang</c:v>
                </c:pt>
                <c:pt idx="19">
                  <c:v>Ulat api</c:v>
                </c:pt>
                <c:pt idx="20">
                  <c:v>Tungau</c:v>
                </c:pt>
                <c:pt idx="21">
                  <c:v>Kijang</c:v>
                </c:pt>
              </c:strCache>
            </c:strRef>
          </c:cat>
          <c:val>
            <c:numRef>
              <c:f>Grafik2!$G$7:$G$28</c:f>
              <c:numCache>
                <c:formatCode>_(* #,##0.00_);_(* \(#,##0.00\);_(* "-"??_);_(@_)</c:formatCode>
                <c:ptCount val="22"/>
                <c:pt idx="0">
                  <c:v>7</c:v>
                </c:pt>
                <c:pt idx="11">
                  <c:v>48.01</c:v>
                </c:pt>
                <c:pt idx="14">
                  <c:v>17</c:v>
                </c:pt>
                <c:pt idx="20">
                  <c:v>2</c:v>
                </c:pt>
                <c:pt idx="21">
                  <c:v>12.93</c:v>
                </c:pt>
              </c:numCache>
            </c:numRef>
          </c:val>
        </c:ser>
        <c:ser>
          <c:idx val="4"/>
          <c:order val="4"/>
          <c:tx>
            <c:strRef>
              <c:f>Grafik2!$H$6</c:f>
              <c:strCache>
                <c:ptCount val="1"/>
                <c:pt idx="0">
                  <c:v>Kakao</c:v>
                </c:pt>
              </c:strCache>
            </c:strRef>
          </c:tx>
          <c:cat>
            <c:strRef>
              <c:f>Grafik2!$C$7:$C$28</c:f>
              <c:strCache>
                <c:ptCount val="22"/>
                <c:pt idx="0">
                  <c:v>Penghisap buah</c:v>
                </c:pt>
                <c:pt idx="1">
                  <c:v>Sexapa sp</c:v>
                </c:pt>
                <c:pt idx="2">
                  <c:v>Orytes rhinoceros</c:v>
                </c:pt>
                <c:pt idx="3">
                  <c:v>PBK</c:v>
                </c:pt>
                <c:pt idx="4">
                  <c:v>Tikus</c:v>
                </c:pt>
                <c:pt idx="5">
                  <c:v>Landak</c:v>
                </c:pt>
                <c:pt idx="6">
                  <c:v>Orang hutan</c:v>
                </c:pt>
                <c:pt idx="7">
                  <c:v>Ulat Kantong</c:v>
                </c:pt>
                <c:pt idx="8">
                  <c:v>Helopeltis</c:v>
                </c:pt>
                <c:pt idx="9">
                  <c:v>Tupai</c:v>
                </c:pt>
                <c:pt idx="10">
                  <c:v>Penggerek batang</c:v>
                </c:pt>
                <c:pt idx="11">
                  <c:v>Rayap</c:v>
                </c:pt>
                <c:pt idx="12">
                  <c:v>Kera</c:v>
                </c:pt>
                <c:pt idx="13">
                  <c:v>Arthona</c:v>
                </c:pt>
                <c:pt idx="14">
                  <c:v>Babi hutan</c:v>
                </c:pt>
                <c:pt idx="15">
                  <c:v>Kutu daun</c:v>
                </c:pt>
                <c:pt idx="16">
                  <c:v>Penghisap bunga</c:v>
                </c:pt>
                <c:pt idx="17">
                  <c:v>Brontispa</c:v>
                </c:pt>
                <c:pt idx="18">
                  <c:v>Beruang</c:v>
                </c:pt>
                <c:pt idx="19">
                  <c:v>Ulat api</c:v>
                </c:pt>
                <c:pt idx="20">
                  <c:v>Tungau</c:v>
                </c:pt>
                <c:pt idx="21">
                  <c:v>Kijang</c:v>
                </c:pt>
              </c:strCache>
            </c:strRef>
          </c:cat>
          <c:val>
            <c:numRef>
              <c:f>Grafik2!$H$7:$H$28</c:f>
              <c:numCache>
                <c:formatCode>_(* #,##0.00_);_(* \(#,##0.00\);_(* "-"??_);_(@_)</c:formatCode>
                <c:ptCount val="22"/>
                <c:pt idx="3">
                  <c:v>87.929999999999993</c:v>
                </c:pt>
                <c:pt idx="4">
                  <c:v>0.62</c:v>
                </c:pt>
                <c:pt idx="8">
                  <c:v>29.6</c:v>
                </c:pt>
                <c:pt idx="9">
                  <c:v>14.97</c:v>
                </c:pt>
                <c:pt idx="10">
                  <c:v>6.6</c:v>
                </c:pt>
                <c:pt idx="14">
                  <c:v>0.24000000000000002</c:v>
                </c:pt>
                <c:pt idx="20">
                  <c:v>2</c:v>
                </c:pt>
              </c:numCache>
            </c:numRef>
          </c:val>
        </c:ser>
        <c:shape val="cylinder"/>
        <c:axId val="92707840"/>
        <c:axId val="92717824"/>
        <c:axId val="0"/>
      </c:bar3DChart>
      <c:catAx>
        <c:axId val="92707840"/>
        <c:scaling>
          <c:orientation val="minMax"/>
        </c:scaling>
        <c:axPos val="b"/>
        <c:numFmt formatCode="General" sourceLinked="1"/>
        <c:tickLblPos val="nextTo"/>
        <c:txPr>
          <a:bodyPr rot="-2700000" vert="horz"/>
          <a:lstStyle/>
          <a:p>
            <a:pPr>
              <a:defRPr sz="1000" b="0" i="0" u="none" strike="noStrike" baseline="0">
                <a:solidFill>
                  <a:srgbClr val="000000"/>
                </a:solidFill>
                <a:latin typeface="Calibri"/>
                <a:ea typeface="Calibri"/>
                <a:cs typeface="Calibri"/>
              </a:defRPr>
            </a:pPr>
            <a:endParaRPr lang="id-ID"/>
          </a:p>
        </c:txPr>
        <c:crossAx val="92717824"/>
        <c:crosses val="autoZero"/>
        <c:auto val="1"/>
        <c:lblAlgn val="ctr"/>
        <c:lblOffset val="100"/>
      </c:catAx>
      <c:valAx>
        <c:axId val="92717824"/>
        <c:scaling>
          <c:orientation val="minMax"/>
        </c:scaling>
        <c:axPos val="l"/>
        <c:majorGridlines/>
        <c:numFmt formatCode="_(* #,##0.00_);_(* \(#,##0.00\);_(* &quot;-&quot;??_);_(@_)" sourceLinked="1"/>
        <c:tickLblPos val="nextTo"/>
        <c:txPr>
          <a:bodyPr rot="0" vert="horz"/>
          <a:lstStyle/>
          <a:p>
            <a:pPr>
              <a:defRPr sz="1000" b="0" i="0" u="none" strike="noStrike" baseline="0">
                <a:solidFill>
                  <a:srgbClr val="000000"/>
                </a:solidFill>
                <a:latin typeface="Calibri"/>
                <a:ea typeface="Calibri"/>
                <a:cs typeface="Calibri"/>
              </a:defRPr>
            </a:pPr>
            <a:endParaRPr lang="id-ID"/>
          </a:p>
        </c:txPr>
        <c:crossAx val="92707840"/>
        <c:crosses val="autoZero"/>
        <c:crossBetween val="between"/>
      </c:valAx>
      <c:spPr>
        <a:noFill/>
        <a:ln w="25400">
          <a:noFill/>
        </a:ln>
      </c:spPr>
    </c:plotArea>
    <c:legend>
      <c:legendPos val="r"/>
      <c:txPr>
        <a:bodyPr/>
        <a:lstStyle/>
        <a:p>
          <a:pPr>
            <a:defRPr sz="920" b="0" i="0" u="none" strike="noStrike" baseline="0">
              <a:solidFill>
                <a:srgbClr val="000000"/>
              </a:solidFill>
              <a:latin typeface="Calibri"/>
              <a:ea typeface="Calibri"/>
              <a:cs typeface="Calibri"/>
            </a:defRPr>
          </a:pPr>
          <a:endParaRPr lang="id-ID"/>
        </a:p>
      </c:txPr>
    </c:legend>
    <c:plotVisOnly val="1"/>
    <c:dispBlanksAs val="gap"/>
  </c:chart>
  <c:txPr>
    <a:bodyPr/>
    <a:lstStyle/>
    <a:p>
      <a:pPr>
        <a:defRPr sz="1000" b="0" i="0" u="none" strike="noStrike" baseline="0">
          <a:solidFill>
            <a:srgbClr val="000000"/>
          </a:solidFill>
          <a:latin typeface="Calibri"/>
          <a:ea typeface="Calibri"/>
          <a:cs typeface="Calibri"/>
        </a:defRPr>
      </a:pPr>
      <a:endParaRPr lang="id-ID"/>
    </a:p>
  </c:txPr>
  <c:printSettings>
    <c:headerFooter/>
    <c:pageMargins b="0.75000000000000533" l="0.70000000000000062" r="0.70000000000000062" t="0.75000000000000533" header="0.30000000000000032" footer="0.30000000000000032"/>
    <c:pageSetup orientation="landscape" horizontalDpi="0" verticalDpi="0"/>
  </c:printSettings>
</c:chartSpace>
</file>

<file path=xl/charts/chart5.xml><?xml version="1.0" encoding="utf-8"?>
<c:chartSpace xmlns:c="http://schemas.openxmlformats.org/drawingml/2006/chart" xmlns:a="http://schemas.openxmlformats.org/drawingml/2006/main" xmlns:r="http://schemas.openxmlformats.org/officeDocument/2006/relationships">
  <c:lang val="id-ID"/>
  <c:chart>
    <c:plotArea>
      <c:layout/>
      <c:barChart>
        <c:barDir val="col"/>
        <c:grouping val="clustered"/>
        <c:ser>
          <c:idx val="0"/>
          <c:order val="0"/>
          <c:tx>
            <c:strRef>
              <c:f>Grafik2!$R$100:$R$101</c:f>
              <c:strCache>
                <c:ptCount val="1"/>
                <c:pt idx="0">
                  <c:v>KOMODITI Lada</c:v>
                </c:pt>
              </c:strCache>
            </c:strRef>
          </c:tx>
          <c:cat>
            <c:strRef>
              <c:f>Grafik2!$Q$102:$Q$114</c:f>
              <c:strCache>
                <c:ptCount val="13"/>
                <c:pt idx="0">
                  <c:v>Ganoderma, sp</c:v>
                </c:pt>
                <c:pt idx="1">
                  <c:v>Busuk Pangkal Batang</c:v>
                </c:pt>
                <c:pt idx="2">
                  <c:v>Busuk Buah Kaka0</c:v>
                </c:pt>
                <c:pt idx="3">
                  <c:v>JAP</c:v>
                </c:pt>
                <c:pt idx="4">
                  <c:v>KAS</c:v>
                </c:pt>
                <c:pt idx="5">
                  <c:v>Marasmius, SP</c:v>
                </c:pt>
                <c:pt idx="6">
                  <c:v>Jamur Upas</c:v>
                </c:pt>
                <c:pt idx="7">
                  <c:v>Keriting</c:v>
                </c:pt>
                <c:pt idx="8">
                  <c:v>Crown Disease</c:v>
                </c:pt>
                <c:pt idx="9">
                  <c:v>VSD</c:v>
                </c:pt>
                <c:pt idx="10">
                  <c:v>Penyakit Kuning</c:v>
                </c:pt>
                <c:pt idx="11">
                  <c:v>Layu Kalimantan</c:v>
                </c:pt>
                <c:pt idx="12">
                  <c:v>Busuk Pucuk</c:v>
                </c:pt>
              </c:strCache>
            </c:strRef>
          </c:cat>
          <c:val>
            <c:numRef>
              <c:f>Grafik2!$R$102:$R$114</c:f>
              <c:numCache>
                <c:formatCode>_(* #,##0.00_);_(* \(#,##0.00\);_(* "-"??_);_(@_)</c:formatCode>
                <c:ptCount val="13"/>
                <c:pt idx="1">
                  <c:v>55.34</c:v>
                </c:pt>
                <c:pt idx="7">
                  <c:v>0.66</c:v>
                </c:pt>
                <c:pt idx="10" formatCode="General">
                  <c:v>9.42</c:v>
                </c:pt>
                <c:pt idx="12" formatCode="_(* #,##0.00_);_(* \(#,##0.00\);_(* &quot;-&quot;_);_(@_)">
                  <c:v>0.2</c:v>
                </c:pt>
              </c:numCache>
            </c:numRef>
          </c:val>
        </c:ser>
        <c:ser>
          <c:idx val="1"/>
          <c:order val="1"/>
          <c:tx>
            <c:strRef>
              <c:f>Grafik2!$S$100:$S$101</c:f>
              <c:strCache>
                <c:ptCount val="1"/>
                <c:pt idx="0">
                  <c:v>KOMODITI Kelapa</c:v>
                </c:pt>
              </c:strCache>
            </c:strRef>
          </c:tx>
          <c:cat>
            <c:strRef>
              <c:f>Grafik2!$Q$102:$Q$114</c:f>
              <c:strCache>
                <c:ptCount val="13"/>
                <c:pt idx="0">
                  <c:v>Ganoderma, sp</c:v>
                </c:pt>
                <c:pt idx="1">
                  <c:v>Busuk Pangkal Batang</c:v>
                </c:pt>
                <c:pt idx="2">
                  <c:v>Busuk Buah Kaka0</c:v>
                </c:pt>
                <c:pt idx="3">
                  <c:v>JAP</c:v>
                </c:pt>
                <c:pt idx="4">
                  <c:v>KAS</c:v>
                </c:pt>
                <c:pt idx="5">
                  <c:v>Marasmius, SP</c:v>
                </c:pt>
                <c:pt idx="6">
                  <c:v>Jamur Upas</c:v>
                </c:pt>
                <c:pt idx="7">
                  <c:v>Keriting</c:v>
                </c:pt>
                <c:pt idx="8">
                  <c:v>Crown Disease</c:v>
                </c:pt>
                <c:pt idx="9">
                  <c:v>VSD</c:v>
                </c:pt>
                <c:pt idx="10">
                  <c:v>Penyakit Kuning</c:v>
                </c:pt>
                <c:pt idx="11">
                  <c:v>Layu Kalimantan</c:v>
                </c:pt>
                <c:pt idx="12">
                  <c:v>Busuk Pucuk</c:v>
                </c:pt>
              </c:strCache>
            </c:strRef>
          </c:cat>
          <c:val>
            <c:numRef>
              <c:f>Grafik2!$S$102:$S$114</c:f>
              <c:numCache>
                <c:formatCode>General</c:formatCode>
                <c:ptCount val="13"/>
                <c:pt idx="11">
                  <c:v>3.82</c:v>
                </c:pt>
              </c:numCache>
            </c:numRef>
          </c:val>
        </c:ser>
        <c:ser>
          <c:idx val="2"/>
          <c:order val="2"/>
          <c:tx>
            <c:strRef>
              <c:f>Grafik2!$T$100:$T$101</c:f>
              <c:strCache>
                <c:ptCount val="1"/>
                <c:pt idx="0">
                  <c:v>KOMODITI Kakao</c:v>
                </c:pt>
              </c:strCache>
            </c:strRef>
          </c:tx>
          <c:cat>
            <c:strRef>
              <c:f>Grafik2!$Q$102:$Q$114</c:f>
              <c:strCache>
                <c:ptCount val="13"/>
                <c:pt idx="0">
                  <c:v>Ganoderma, sp</c:v>
                </c:pt>
                <c:pt idx="1">
                  <c:v>Busuk Pangkal Batang</c:v>
                </c:pt>
                <c:pt idx="2">
                  <c:v>Busuk Buah Kaka0</c:v>
                </c:pt>
                <c:pt idx="3">
                  <c:v>JAP</c:v>
                </c:pt>
                <c:pt idx="4">
                  <c:v>KAS</c:v>
                </c:pt>
                <c:pt idx="5">
                  <c:v>Marasmius, SP</c:v>
                </c:pt>
                <c:pt idx="6">
                  <c:v>Jamur Upas</c:v>
                </c:pt>
                <c:pt idx="7">
                  <c:v>Keriting</c:v>
                </c:pt>
                <c:pt idx="8">
                  <c:v>Crown Disease</c:v>
                </c:pt>
                <c:pt idx="9">
                  <c:v>VSD</c:v>
                </c:pt>
                <c:pt idx="10">
                  <c:v>Penyakit Kuning</c:v>
                </c:pt>
                <c:pt idx="11">
                  <c:v>Layu Kalimantan</c:v>
                </c:pt>
                <c:pt idx="12">
                  <c:v>Busuk Pucuk</c:v>
                </c:pt>
              </c:strCache>
            </c:strRef>
          </c:cat>
          <c:val>
            <c:numRef>
              <c:f>Grafik2!$T$102:$T$114</c:f>
              <c:numCache>
                <c:formatCode>General</c:formatCode>
                <c:ptCount val="13"/>
                <c:pt idx="2">
                  <c:v>31.59</c:v>
                </c:pt>
                <c:pt idx="9" formatCode="_(* #,##0.00_);_(* \(#,##0.00\);_(* &quot;-&quot;_);_(@_)">
                  <c:v>4</c:v>
                </c:pt>
              </c:numCache>
            </c:numRef>
          </c:val>
        </c:ser>
        <c:ser>
          <c:idx val="3"/>
          <c:order val="3"/>
          <c:tx>
            <c:strRef>
              <c:f>Grafik2!$U$100:$U$101</c:f>
              <c:strCache>
                <c:ptCount val="1"/>
                <c:pt idx="0">
                  <c:v>KOMODITI Karet</c:v>
                </c:pt>
              </c:strCache>
            </c:strRef>
          </c:tx>
          <c:cat>
            <c:strRef>
              <c:f>Grafik2!$Q$102:$Q$114</c:f>
              <c:strCache>
                <c:ptCount val="13"/>
                <c:pt idx="0">
                  <c:v>Ganoderma, sp</c:v>
                </c:pt>
                <c:pt idx="1">
                  <c:v>Busuk Pangkal Batang</c:v>
                </c:pt>
                <c:pt idx="2">
                  <c:v>Busuk Buah Kaka0</c:v>
                </c:pt>
                <c:pt idx="3">
                  <c:v>JAP</c:v>
                </c:pt>
                <c:pt idx="4">
                  <c:v>KAS</c:v>
                </c:pt>
                <c:pt idx="5">
                  <c:v>Marasmius, SP</c:v>
                </c:pt>
                <c:pt idx="6">
                  <c:v>Jamur Upas</c:v>
                </c:pt>
                <c:pt idx="7">
                  <c:v>Keriting</c:v>
                </c:pt>
                <c:pt idx="8">
                  <c:v>Crown Disease</c:v>
                </c:pt>
                <c:pt idx="9">
                  <c:v>VSD</c:v>
                </c:pt>
                <c:pt idx="10">
                  <c:v>Penyakit Kuning</c:v>
                </c:pt>
                <c:pt idx="11">
                  <c:v>Layu Kalimantan</c:v>
                </c:pt>
                <c:pt idx="12">
                  <c:v>Busuk Pucuk</c:v>
                </c:pt>
              </c:strCache>
            </c:strRef>
          </c:cat>
          <c:val>
            <c:numRef>
              <c:f>Grafik2!$U$102:$U$114</c:f>
              <c:numCache>
                <c:formatCode>General</c:formatCode>
                <c:ptCount val="13"/>
                <c:pt idx="0" formatCode="_(* #,##0.00_);_(* \(#,##0.00\);_(* &quot;-&quot;??_);_(@_)">
                  <c:v>0</c:v>
                </c:pt>
                <c:pt idx="3" formatCode="0.00">
                  <c:v>474.6</c:v>
                </c:pt>
                <c:pt idx="4" formatCode="_(* #,##0.00_);_(* \(#,##0.00\);_(* &quot;-&quot;_);_(@_)">
                  <c:v>240.93</c:v>
                </c:pt>
                <c:pt idx="6" formatCode="_(* #,##0.00_);_(* \(#,##0.00\);_(* &quot;-&quot;??_);_(@_)">
                  <c:v>1.5</c:v>
                </c:pt>
              </c:numCache>
            </c:numRef>
          </c:val>
        </c:ser>
        <c:ser>
          <c:idx val="4"/>
          <c:order val="4"/>
          <c:tx>
            <c:strRef>
              <c:f>Grafik2!$V$100:$V$101</c:f>
              <c:strCache>
                <c:ptCount val="1"/>
                <c:pt idx="0">
                  <c:v>KOMODITI K Sawit</c:v>
                </c:pt>
              </c:strCache>
            </c:strRef>
          </c:tx>
          <c:cat>
            <c:strRef>
              <c:f>Grafik2!$Q$102:$Q$114</c:f>
              <c:strCache>
                <c:ptCount val="13"/>
                <c:pt idx="0">
                  <c:v>Ganoderma, sp</c:v>
                </c:pt>
                <c:pt idx="1">
                  <c:v>Busuk Pangkal Batang</c:v>
                </c:pt>
                <c:pt idx="2">
                  <c:v>Busuk Buah Kaka0</c:v>
                </c:pt>
                <c:pt idx="3">
                  <c:v>JAP</c:v>
                </c:pt>
                <c:pt idx="4">
                  <c:v>KAS</c:v>
                </c:pt>
                <c:pt idx="5">
                  <c:v>Marasmius, SP</c:v>
                </c:pt>
                <c:pt idx="6">
                  <c:v>Jamur Upas</c:v>
                </c:pt>
                <c:pt idx="7">
                  <c:v>Keriting</c:v>
                </c:pt>
                <c:pt idx="8">
                  <c:v>Crown Disease</c:v>
                </c:pt>
                <c:pt idx="9">
                  <c:v>VSD</c:v>
                </c:pt>
                <c:pt idx="10">
                  <c:v>Penyakit Kuning</c:v>
                </c:pt>
                <c:pt idx="11">
                  <c:v>Layu Kalimantan</c:v>
                </c:pt>
                <c:pt idx="12">
                  <c:v>Busuk Pucuk</c:v>
                </c:pt>
              </c:strCache>
            </c:strRef>
          </c:cat>
          <c:val>
            <c:numRef>
              <c:f>Grafik2!$V$102:$V$114</c:f>
              <c:numCache>
                <c:formatCode>General</c:formatCode>
                <c:ptCount val="13"/>
                <c:pt idx="0">
                  <c:v>23.68</c:v>
                </c:pt>
                <c:pt idx="5" formatCode="_(* #,##0.00_);_(* \(#,##0.00\);_(* &quot;-&quot;_);_(@_)">
                  <c:v>19</c:v>
                </c:pt>
                <c:pt idx="8" formatCode="0.00">
                  <c:v>41.4</c:v>
                </c:pt>
                <c:pt idx="12">
                  <c:v>14.06</c:v>
                </c:pt>
              </c:numCache>
            </c:numRef>
          </c:val>
        </c:ser>
        <c:axId val="92749824"/>
        <c:axId val="92751360"/>
      </c:barChart>
      <c:catAx>
        <c:axId val="92749824"/>
        <c:scaling>
          <c:orientation val="minMax"/>
        </c:scaling>
        <c:axPos val="b"/>
        <c:tickLblPos val="nextTo"/>
        <c:crossAx val="92751360"/>
        <c:crosses val="autoZero"/>
        <c:auto val="1"/>
        <c:lblAlgn val="ctr"/>
        <c:lblOffset val="100"/>
      </c:catAx>
      <c:valAx>
        <c:axId val="92751360"/>
        <c:scaling>
          <c:orientation val="minMax"/>
        </c:scaling>
        <c:axPos val="l"/>
        <c:majorGridlines/>
        <c:numFmt formatCode="General" sourceLinked="1"/>
        <c:tickLblPos val="nextTo"/>
        <c:crossAx val="92749824"/>
        <c:crosses val="autoZero"/>
        <c:crossBetween val="between"/>
      </c:valAx>
    </c:plotArea>
    <c:legend>
      <c:legendPos val="r"/>
    </c:legend>
    <c:plotVisOnly val="1"/>
  </c:chart>
  <c:printSettings>
    <c:headerFooter/>
    <c:pageMargins b="0.75000000000000078" l="0.70000000000000062" r="0.70000000000000062" t="0.75000000000000078" header="0.30000000000000032" footer="0.30000000000000032"/>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c:lang val="id-ID"/>
  <c:chart>
    <c:view3D>
      <c:depthPercent val="100"/>
      <c:rAngAx val="1"/>
    </c:view3D>
    <c:plotArea>
      <c:layout/>
      <c:bar3DChart>
        <c:barDir val="col"/>
        <c:grouping val="clustered"/>
        <c:ser>
          <c:idx val="0"/>
          <c:order val="0"/>
          <c:tx>
            <c:strRef>
              <c:f>Grafik1!$C$6</c:f>
              <c:strCache>
                <c:ptCount val="1"/>
                <c:pt idx="0">
                  <c:v>Luas Serangan</c:v>
                </c:pt>
              </c:strCache>
            </c:strRef>
          </c:tx>
          <c:cat>
            <c:strRef>
              <c:f>Grafik1!$B$7:$B$11</c:f>
              <c:strCache>
                <c:ptCount val="5"/>
                <c:pt idx="0">
                  <c:v>Lada</c:v>
                </c:pt>
                <c:pt idx="1">
                  <c:v>Kelapa</c:v>
                </c:pt>
                <c:pt idx="2">
                  <c:v>Kelapa Sawit</c:v>
                </c:pt>
                <c:pt idx="3">
                  <c:v>Kakao</c:v>
                </c:pt>
                <c:pt idx="4">
                  <c:v>Karet</c:v>
                </c:pt>
              </c:strCache>
            </c:strRef>
          </c:cat>
          <c:val>
            <c:numRef>
              <c:f>Grafik1!$C$7:$C$11</c:f>
              <c:numCache>
                <c:formatCode>_(* #,##0.00_);_(* \(#,##0.00\);_(* "-"??_);_(@_)</c:formatCode>
                <c:ptCount val="5"/>
                <c:pt idx="0" formatCode="0.00">
                  <c:v>152.39999999999998</c:v>
                </c:pt>
                <c:pt idx="1">
                  <c:v>104.53</c:v>
                </c:pt>
                <c:pt idx="2" formatCode="0.00">
                  <c:v>405.04999999999995</c:v>
                </c:pt>
                <c:pt idx="3" formatCode="0.00">
                  <c:v>167.48000000000002</c:v>
                </c:pt>
                <c:pt idx="4" formatCode="_(* #,##0.00_);_(* \(#,##0.00\);_(* &quot;-&quot;_);_(@_)">
                  <c:v>911.16000000000008</c:v>
                </c:pt>
              </c:numCache>
            </c:numRef>
          </c:val>
        </c:ser>
        <c:ser>
          <c:idx val="1"/>
          <c:order val="1"/>
          <c:tx>
            <c:strRef>
              <c:f>Grafik1!$D$6</c:f>
              <c:strCache>
                <c:ptCount val="1"/>
                <c:pt idx="0">
                  <c:v>Luas Pengendalian</c:v>
                </c:pt>
              </c:strCache>
            </c:strRef>
          </c:tx>
          <c:cat>
            <c:strRef>
              <c:f>Grafik1!$B$7:$B$11</c:f>
              <c:strCache>
                <c:ptCount val="5"/>
                <c:pt idx="0">
                  <c:v>Lada</c:v>
                </c:pt>
                <c:pt idx="1">
                  <c:v>Kelapa</c:v>
                </c:pt>
                <c:pt idx="2">
                  <c:v>Kelapa Sawit</c:v>
                </c:pt>
                <c:pt idx="3">
                  <c:v>Kakao</c:v>
                </c:pt>
                <c:pt idx="4">
                  <c:v>Karet</c:v>
                </c:pt>
              </c:strCache>
            </c:strRef>
          </c:cat>
          <c:val>
            <c:numRef>
              <c:f>Grafik1!$D$7:$D$11</c:f>
              <c:numCache>
                <c:formatCode>_(* #,##0.00_);_(* \(#,##0.00\);_(* "-"??_);_(@_)</c:formatCode>
                <c:ptCount val="5"/>
                <c:pt idx="0" formatCode="0.00">
                  <c:v>42.52</c:v>
                </c:pt>
                <c:pt idx="1">
                  <c:v>13.949999999999998</c:v>
                </c:pt>
                <c:pt idx="2" formatCode="0.00">
                  <c:v>182.78999999999996</c:v>
                </c:pt>
                <c:pt idx="3" formatCode="0.00">
                  <c:v>51.8</c:v>
                </c:pt>
                <c:pt idx="4">
                  <c:v>168.80999999999995</c:v>
                </c:pt>
              </c:numCache>
            </c:numRef>
          </c:val>
        </c:ser>
        <c:shape val="cylinder"/>
        <c:axId val="93236608"/>
        <c:axId val="93254784"/>
        <c:axId val="0"/>
      </c:bar3DChart>
      <c:catAx>
        <c:axId val="93236608"/>
        <c:scaling>
          <c:orientation val="minMax"/>
        </c:scaling>
        <c:axPos val="b"/>
        <c:numFmt formatCode="General" sourceLinked="1"/>
        <c:tickLblPos val="nextTo"/>
        <c:txPr>
          <a:bodyPr rot="0" vert="horz"/>
          <a:lstStyle/>
          <a:p>
            <a:pPr>
              <a:defRPr sz="1000" b="0" i="0" u="none" strike="noStrike" baseline="0">
                <a:solidFill>
                  <a:srgbClr val="000000"/>
                </a:solidFill>
                <a:latin typeface="Calibri"/>
                <a:ea typeface="Calibri"/>
                <a:cs typeface="Calibri"/>
              </a:defRPr>
            </a:pPr>
            <a:endParaRPr lang="id-ID"/>
          </a:p>
        </c:txPr>
        <c:crossAx val="93254784"/>
        <c:crosses val="autoZero"/>
        <c:auto val="1"/>
        <c:lblAlgn val="ctr"/>
        <c:lblOffset val="100"/>
      </c:catAx>
      <c:valAx>
        <c:axId val="93254784"/>
        <c:scaling>
          <c:orientation val="minMax"/>
        </c:scaling>
        <c:axPos val="l"/>
        <c:majorGridlines/>
        <c:numFmt formatCode="0.00" sourceLinked="1"/>
        <c:tickLblPos val="nextTo"/>
        <c:txPr>
          <a:bodyPr rot="0" vert="horz"/>
          <a:lstStyle/>
          <a:p>
            <a:pPr>
              <a:defRPr sz="1000" b="0" i="0" u="none" strike="noStrike" baseline="0">
                <a:solidFill>
                  <a:srgbClr val="000000"/>
                </a:solidFill>
                <a:latin typeface="Calibri"/>
                <a:ea typeface="Calibri"/>
                <a:cs typeface="Calibri"/>
              </a:defRPr>
            </a:pPr>
            <a:endParaRPr lang="id-ID"/>
          </a:p>
        </c:txPr>
        <c:crossAx val="93236608"/>
        <c:crosses val="autoZero"/>
        <c:crossBetween val="between"/>
      </c:valAx>
      <c:spPr>
        <a:noFill/>
        <a:ln w="25400">
          <a:noFill/>
        </a:ln>
      </c:spPr>
    </c:plotArea>
    <c:legend>
      <c:legendPos val="r"/>
      <c:txPr>
        <a:bodyPr/>
        <a:lstStyle/>
        <a:p>
          <a:pPr>
            <a:defRPr sz="920" b="0" i="0" u="none" strike="noStrike" baseline="0">
              <a:solidFill>
                <a:srgbClr val="000000"/>
              </a:solidFill>
              <a:latin typeface="Calibri"/>
              <a:ea typeface="Calibri"/>
              <a:cs typeface="Calibri"/>
            </a:defRPr>
          </a:pPr>
          <a:endParaRPr lang="id-ID"/>
        </a:p>
      </c:txPr>
    </c:legend>
    <c:plotVisOnly val="1"/>
    <c:dispBlanksAs val="gap"/>
  </c:chart>
  <c:txPr>
    <a:bodyPr/>
    <a:lstStyle/>
    <a:p>
      <a:pPr>
        <a:defRPr sz="1000" b="0" i="0" u="none" strike="noStrike" baseline="0">
          <a:solidFill>
            <a:srgbClr val="000000"/>
          </a:solidFill>
          <a:latin typeface="Calibri"/>
          <a:ea typeface="Calibri"/>
          <a:cs typeface="Calibri"/>
        </a:defRPr>
      </a:pPr>
      <a:endParaRPr lang="id-ID"/>
    </a:p>
  </c:txPr>
  <c:printSettings>
    <c:headerFooter/>
    <c:pageMargins b="0.75000000000000533" l="0.70000000000000062" r="0.70000000000000062" t="0.75000000000000533" header="0.30000000000000032" footer="0.30000000000000032"/>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c:lang val="id-ID"/>
  <c:chart>
    <c:plotArea>
      <c:layout/>
      <c:barChart>
        <c:barDir val="col"/>
        <c:grouping val="clustered"/>
        <c:ser>
          <c:idx val="0"/>
          <c:order val="0"/>
          <c:tx>
            <c:strRef>
              <c:f>Grafik1!$C$79</c:f>
              <c:strCache>
                <c:ptCount val="1"/>
                <c:pt idx="0">
                  <c:v>Luas Serangan</c:v>
                </c:pt>
              </c:strCache>
            </c:strRef>
          </c:tx>
          <c:cat>
            <c:strRef>
              <c:f>Grafik1!$B$80:$B$101</c:f>
              <c:strCache>
                <c:ptCount val="22"/>
                <c:pt idx="0">
                  <c:v>Penghisap buah</c:v>
                </c:pt>
                <c:pt idx="1">
                  <c:v>Sexapa sp</c:v>
                </c:pt>
                <c:pt idx="2">
                  <c:v>Orytes rhinoceros</c:v>
                </c:pt>
                <c:pt idx="3">
                  <c:v>PBK</c:v>
                </c:pt>
                <c:pt idx="4">
                  <c:v>Tikus</c:v>
                </c:pt>
                <c:pt idx="5">
                  <c:v>Landak</c:v>
                </c:pt>
                <c:pt idx="6">
                  <c:v>Orang hutan</c:v>
                </c:pt>
                <c:pt idx="7">
                  <c:v>Ulat Kantong</c:v>
                </c:pt>
                <c:pt idx="8">
                  <c:v>Helopeltis</c:v>
                </c:pt>
                <c:pt idx="9">
                  <c:v>Tupai</c:v>
                </c:pt>
                <c:pt idx="10">
                  <c:v>Penggerek batang</c:v>
                </c:pt>
                <c:pt idx="11">
                  <c:v>Rayap</c:v>
                </c:pt>
                <c:pt idx="12">
                  <c:v>Kera</c:v>
                </c:pt>
                <c:pt idx="13">
                  <c:v>Artona, sp</c:v>
                </c:pt>
                <c:pt idx="14">
                  <c:v>Babi hutan</c:v>
                </c:pt>
                <c:pt idx="15">
                  <c:v>Kutu daun</c:v>
                </c:pt>
                <c:pt idx="16">
                  <c:v>Pengisap bunga</c:v>
                </c:pt>
                <c:pt idx="17">
                  <c:v>Brontispa</c:v>
                </c:pt>
                <c:pt idx="18">
                  <c:v>Beruang</c:v>
                </c:pt>
                <c:pt idx="19">
                  <c:v>Ulat Api</c:v>
                </c:pt>
                <c:pt idx="20">
                  <c:v>Tungau</c:v>
                </c:pt>
                <c:pt idx="21">
                  <c:v>Kijang</c:v>
                </c:pt>
              </c:strCache>
            </c:strRef>
          </c:cat>
          <c:val>
            <c:numRef>
              <c:f>Grafik1!$C$80:$C$101</c:f>
              <c:numCache>
                <c:formatCode>0.00</c:formatCode>
                <c:ptCount val="22"/>
                <c:pt idx="0">
                  <c:v>33.08</c:v>
                </c:pt>
                <c:pt idx="1">
                  <c:v>0.75</c:v>
                </c:pt>
                <c:pt idx="2">
                  <c:v>44.67</c:v>
                </c:pt>
                <c:pt idx="3">
                  <c:v>87.929999999999993</c:v>
                </c:pt>
                <c:pt idx="4">
                  <c:v>65.070000000000007</c:v>
                </c:pt>
                <c:pt idx="5">
                  <c:v>58.800000000000004</c:v>
                </c:pt>
                <c:pt idx="6">
                  <c:v>1.5</c:v>
                </c:pt>
                <c:pt idx="7">
                  <c:v>1</c:v>
                </c:pt>
                <c:pt idx="8">
                  <c:v>29.6</c:v>
                </c:pt>
                <c:pt idx="9">
                  <c:v>14.97</c:v>
                </c:pt>
                <c:pt idx="10">
                  <c:v>33.08</c:v>
                </c:pt>
                <c:pt idx="11">
                  <c:v>56.01</c:v>
                </c:pt>
                <c:pt idx="12">
                  <c:v>33.08</c:v>
                </c:pt>
                <c:pt idx="13">
                  <c:v>13.649999999999999</c:v>
                </c:pt>
                <c:pt idx="14">
                  <c:v>66.52000000000001</c:v>
                </c:pt>
                <c:pt idx="15">
                  <c:v>0.25</c:v>
                </c:pt>
                <c:pt idx="16">
                  <c:v>12.58</c:v>
                </c:pt>
                <c:pt idx="17">
                  <c:v>3.5</c:v>
                </c:pt>
                <c:pt idx="18">
                  <c:v>25</c:v>
                </c:pt>
                <c:pt idx="19">
                  <c:v>0.7</c:v>
                </c:pt>
                <c:pt idx="20">
                  <c:v>4</c:v>
                </c:pt>
                <c:pt idx="21">
                  <c:v>12.93</c:v>
                </c:pt>
              </c:numCache>
            </c:numRef>
          </c:val>
        </c:ser>
        <c:ser>
          <c:idx val="1"/>
          <c:order val="1"/>
          <c:tx>
            <c:strRef>
              <c:f>Grafik1!$D$79</c:f>
              <c:strCache>
                <c:ptCount val="1"/>
                <c:pt idx="0">
                  <c:v>Luas Pengendalian</c:v>
                </c:pt>
              </c:strCache>
            </c:strRef>
          </c:tx>
          <c:cat>
            <c:strRef>
              <c:f>Grafik1!$B$80:$B$101</c:f>
              <c:strCache>
                <c:ptCount val="22"/>
                <c:pt idx="0">
                  <c:v>Penghisap buah</c:v>
                </c:pt>
                <c:pt idx="1">
                  <c:v>Sexapa sp</c:v>
                </c:pt>
                <c:pt idx="2">
                  <c:v>Orytes rhinoceros</c:v>
                </c:pt>
                <c:pt idx="3">
                  <c:v>PBK</c:v>
                </c:pt>
                <c:pt idx="4">
                  <c:v>Tikus</c:v>
                </c:pt>
                <c:pt idx="5">
                  <c:v>Landak</c:v>
                </c:pt>
                <c:pt idx="6">
                  <c:v>Orang hutan</c:v>
                </c:pt>
                <c:pt idx="7">
                  <c:v>Ulat Kantong</c:v>
                </c:pt>
                <c:pt idx="8">
                  <c:v>Helopeltis</c:v>
                </c:pt>
                <c:pt idx="9">
                  <c:v>Tupai</c:v>
                </c:pt>
                <c:pt idx="10">
                  <c:v>Penggerek batang</c:v>
                </c:pt>
                <c:pt idx="11">
                  <c:v>Rayap</c:v>
                </c:pt>
                <c:pt idx="12">
                  <c:v>Kera</c:v>
                </c:pt>
                <c:pt idx="13">
                  <c:v>Artona, sp</c:v>
                </c:pt>
                <c:pt idx="14">
                  <c:v>Babi hutan</c:v>
                </c:pt>
                <c:pt idx="15">
                  <c:v>Kutu daun</c:v>
                </c:pt>
                <c:pt idx="16">
                  <c:v>Pengisap bunga</c:v>
                </c:pt>
                <c:pt idx="17">
                  <c:v>Brontispa</c:v>
                </c:pt>
                <c:pt idx="18">
                  <c:v>Beruang</c:v>
                </c:pt>
                <c:pt idx="19">
                  <c:v>Ulat Api</c:v>
                </c:pt>
                <c:pt idx="20">
                  <c:v>Tungau</c:v>
                </c:pt>
                <c:pt idx="21">
                  <c:v>Kijang</c:v>
                </c:pt>
              </c:strCache>
            </c:strRef>
          </c:cat>
          <c:val>
            <c:numRef>
              <c:f>Grafik1!$D$80:$D$101</c:f>
              <c:numCache>
                <c:formatCode>_(* #,##0.00_);_(* \(#,##0.00\);_(* "-"_);_(@_)</c:formatCode>
                <c:ptCount val="22"/>
                <c:pt idx="0">
                  <c:v>5</c:v>
                </c:pt>
                <c:pt idx="1">
                  <c:v>1.5</c:v>
                </c:pt>
                <c:pt idx="2">
                  <c:v>28.1</c:v>
                </c:pt>
                <c:pt idx="3">
                  <c:v>40.9</c:v>
                </c:pt>
                <c:pt idx="4">
                  <c:v>10.32</c:v>
                </c:pt>
                <c:pt idx="5">
                  <c:v>26.17</c:v>
                </c:pt>
                <c:pt idx="6">
                  <c:v>0.5</c:v>
                </c:pt>
                <c:pt idx="7">
                  <c:v>4</c:v>
                </c:pt>
                <c:pt idx="8">
                  <c:v>6.7</c:v>
                </c:pt>
                <c:pt idx="9">
                  <c:v>2.4000000000000004</c:v>
                </c:pt>
                <c:pt idx="10">
                  <c:v>6.9</c:v>
                </c:pt>
                <c:pt idx="11">
                  <c:v>39.72</c:v>
                </c:pt>
                <c:pt idx="12">
                  <c:v>0.28000000000000003</c:v>
                </c:pt>
                <c:pt idx="13">
                  <c:v>3.1</c:v>
                </c:pt>
                <c:pt idx="14">
                  <c:v>12.379999999999999</c:v>
                </c:pt>
                <c:pt idx="15">
                  <c:v>1.75</c:v>
                </c:pt>
                <c:pt idx="16">
                  <c:v>1</c:v>
                </c:pt>
                <c:pt idx="17">
                  <c:v>0</c:v>
                </c:pt>
                <c:pt idx="18">
                  <c:v>0</c:v>
                </c:pt>
                <c:pt idx="19">
                  <c:v>0</c:v>
                </c:pt>
                <c:pt idx="20">
                  <c:v>0</c:v>
                </c:pt>
                <c:pt idx="21">
                  <c:v>3.2</c:v>
                </c:pt>
              </c:numCache>
            </c:numRef>
          </c:val>
        </c:ser>
        <c:axId val="98665216"/>
        <c:axId val="98666752"/>
      </c:barChart>
      <c:catAx>
        <c:axId val="98665216"/>
        <c:scaling>
          <c:orientation val="minMax"/>
        </c:scaling>
        <c:axPos val="b"/>
        <c:tickLblPos val="nextTo"/>
        <c:crossAx val="98666752"/>
        <c:crosses val="autoZero"/>
        <c:auto val="1"/>
        <c:lblAlgn val="ctr"/>
        <c:lblOffset val="100"/>
      </c:catAx>
      <c:valAx>
        <c:axId val="98666752"/>
        <c:scaling>
          <c:orientation val="minMax"/>
        </c:scaling>
        <c:axPos val="l"/>
        <c:majorGridlines/>
        <c:numFmt formatCode="0.00" sourceLinked="1"/>
        <c:tickLblPos val="nextTo"/>
        <c:crossAx val="98665216"/>
        <c:crosses val="autoZero"/>
        <c:crossBetween val="between"/>
      </c:valAx>
    </c:plotArea>
    <c:legend>
      <c:legendPos val="r"/>
    </c:legend>
    <c:plotVisOnly val="1"/>
  </c:chart>
  <c:printSettings>
    <c:headerFooter/>
    <c:pageMargins b="0.75000000000000044" l="0.7000000000000004" r="0.7000000000000004" t="0.75000000000000044" header="0.30000000000000021" footer="0.30000000000000021"/>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c:lang val="id-ID"/>
  <c:chart>
    <c:plotArea>
      <c:layout/>
      <c:barChart>
        <c:barDir val="col"/>
        <c:grouping val="clustered"/>
        <c:ser>
          <c:idx val="0"/>
          <c:order val="0"/>
          <c:tx>
            <c:strRef>
              <c:f>Grafik1!$C$139</c:f>
              <c:strCache>
                <c:ptCount val="1"/>
                <c:pt idx="0">
                  <c:v>Luas Serangan</c:v>
                </c:pt>
              </c:strCache>
            </c:strRef>
          </c:tx>
          <c:cat>
            <c:strRef>
              <c:f>Grafik1!$B$140:$B$152</c:f>
              <c:strCache>
                <c:ptCount val="13"/>
                <c:pt idx="0">
                  <c:v>Ganoderma, Sp</c:v>
                </c:pt>
                <c:pt idx="1">
                  <c:v>Busuk pangkal batang</c:v>
                </c:pt>
                <c:pt idx="2">
                  <c:v>JAP</c:v>
                </c:pt>
                <c:pt idx="3">
                  <c:v>KAS</c:v>
                </c:pt>
                <c:pt idx="4">
                  <c:v>Marasmius</c:v>
                </c:pt>
                <c:pt idx="5">
                  <c:v>Jamur Upas</c:v>
                </c:pt>
                <c:pt idx="6">
                  <c:v>Crown Disease</c:v>
                </c:pt>
                <c:pt idx="7">
                  <c:v>Busuk buah kakao</c:v>
                </c:pt>
                <c:pt idx="8">
                  <c:v>VSD</c:v>
                </c:pt>
                <c:pt idx="9">
                  <c:v>Penyakit kuning</c:v>
                </c:pt>
                <c:pt idx="10">
                  <c:v>Layu Kalimantan</c:v>
                </c:pt>
                <c:pt idx="11">
                  <c:v>Busuk Pucuk</c:v>
                </c:pt>
                <c:pt idx="12">
                  <c:v>Keriting</c:v>
                </c:pt>
              </c:strCache>
            </c:strRef>
          </c:cat>
          <c:val>
            <c:numRef>
              <c:f>Grafik1!$C$140:$C$152</c:f>
              <c:numCache>
                <c:formatCode>General</c:formatCode>
                <c:ptCount val="13"/>
                <c:pt idx="0">
                  <c:v>23.68</c:v>
                </c:pt>
                <c:pt idx="1">
                  <c:v>55.339999999999996</c:v>
                </c:pt>
                <c:pt idx="2" formatCode="0.00">
                  <c:v>474.6</c:v>
                </c:pt>
                <c:pt idx="3" formatCode="0.00">
                  <c:v>240.93</c:v>
                </c:pt>
                <c:pt idx="4" formatCode="0.00">
                  <c:v>22.6</c:v>
                </c:pt>
                <c:pt idx="5" formatCode="0.00">
                  <c:v>1.5</c:v>
                </c:pt>
                <c:pt idx="6" formatCode="0.00">
                  <c:v>41.4</c:v>
                </c:pt>
                <c:pt idx="7" formatCode="0.00">
                  <c:v>31.59</c:v>
                </c:pt>
                <c:pt idx="8" formatCode="0.00">
                  <c:v>4</c:v>
                </c:pt>
                <c:pt idx="9" formatCode="0.00">
                  <c:v>9.42</c:v>
                </c:pt>
                <c:pt idx="10" formatCode="0.00">
                  <c:v>3.82</c:v>
                </c:pt>
                <c:pt idx="11">
                  <c:v>14.06</c:v>
                </c:pt>
                <c:pt idx="12">
                  <c:v>0.66</c:v>
                </c:pt>
              </c:numCache>
            </c:numRef>
          </c:val>
        </c:ser>
        <c:ser>
          <c:idx val="1"/>
          <c:order val="1"/>
          <c:tx>
            <c:strRef>
              <c:f>Grafik1!$D$139</c:f>
              <c:strCache>
                <c:ptCount val="1"/>
                <c:pt idx="0">
                  <c:v>Luas Pengendalian</c:v>
                </c:pt>
              </c:strCache>
            </c:strRef>
          </c:tx>
          <c:cat>
            <c:strRef>
              <c:f>Grafik1!$B$140:$B$152</c:f>
              <c:strCache>
                <c:ptCount val="13"/>
                <c:pt idx="0">
                  <c:v>Ganoderma, Sp</c:v>
                </c:pt>
                <c:pt idx="1">
                  <c:v>Busuk pangkal batang</c:v>
                </c:pt>
                <c:pt idx="2">
                  <c:v>JAP</c:v>
                </c:pt>
                <c:pt idx="3">
                  <c:v>KAS</c:v>
                </c:pt>
                <c:pt idx="4">
                  <c:v>Marasmius</c:v>
                </c:pt>
                <c:pt idx="5">
                  <c:v>Jamur Upas</c:v>
                </c:pt>
                <c:pt idx="6">
                  <c:v>Crown Disease</c:v>
                </c:pt>
                <c:pt idx="7">
                  <c:v>Busuk buah kakao</c:v>
                </c:pt>
                <c:pt idx="8">
                  <c:v>VSD</c:v>
                </c:pt>
                <c:pt idx="9">
                  <c:v>Penyakit kuning</c:v>
                </c:pt>
                <c:pt idx="10">
                  <c:v>Layu Kalimantan</c:v>
                </c:pt>
                <c:pt idx="11">
                  <c:v>Busuk Pucuk</c:v>
                </c:pt>
                <c:pt idx="12">
                  <c:v>Keriting</c:v>
                </c:pt>
              </c:strCache>
            </c:strRef>
          </c:cat>
          <c:val>
            <c:numRef>
              <c:f>Grafik1!$D$140:$D$152</c:f>
              <c:numCache>
                <c:formatCode>0.00</c:formatCode>
                <c:ptCount val="13"/>
                <c:pt idx="0">
                  <c:v>82.36</c:v>
                </c:pt>
                <c:pt idx="1">
                  <c:v>32.299999999999997</c:v>
                </c:pt>
                <c:pt idx="2">
                  <c:v>3.33</c:v>
                </c:pt>
                <c:pt idx="3">
                  <c:v>0.2</c:v>
                </c:pt>
                <c:pt idx="4">
                  <c:v>0</c:v>
                </c:pt>
                <c:pt idx="5">
                  <c:v>1.06</c:v>
                </c:pt>
                <c:pt idx="6">
                  <c:v>65.5</c:v>
                </c:pt>
                <c:pt idx="7">
                  <c:v>0</c:v>
                </c:pt>
                <c:pt idx="8">
                  <c:v>0</c:v>
                </c:pt>
                <c:pt idx="9">
                  <c:v>0</c:v>
                </c:pt>
                <c:pt idx="10">
                  <c:v>0</c:v>
                </c:pt>
                <c:pt idx="11">
                  <c:v>4</c:v>
                </c:pt>
                <c:pt idx="12">
                  <c:v>0</c:v>
                </c:pt>
              </c:numCache>
            </c:numRef>
          </c:val>
        </c:ser>
        <c:axId val="98706944"/>
        <c:axId val="98708480"/>
      </c:barChart>
      <c:catAx>
        <c:axId val="98706944"/>
        <c:scaling>
          <c:orientation val="minMax"/>
        </c:scaling>
        <c:axPos val="b"/>
        <c:tickLblPos val="nextTo"/>
        <c:crossAx val="98708480"/>
        <c:crosses val="autoZero"/>
        <c:auto val="1"/>
        <c:lblAlgn val="ctr"/>
        <c:lblOffset val="100"/>
      </c:catAx>
      <c:valAx>
        <c:axId val="98708480"/>
        <c:scaling>
          <c:orientation val="minMax"/>
        </c:scaling>
        <c:axPos val="l"/>
        <c:majorGridlines/>
        <c:numFmt formatCode="General" sourceLinked="1"/>
        <c:tickLblPos val="nextTo"/>
        <c:crossAx val="98706944"/>
        <c:crosses val="autoZero"/>
        <c:crossBetween val="between"/>
      </c:valAx>
    </c:plotArea>
    <c:legend>
      <c:legendPos val="r"/>
    </c:legend>
    <c:plotVisOnly val="1"/>
  </c:chart>
  <c:printSettings>
    <c:headerFooter/>
    <c:pageMargins b="0.75000000000000044" l="0.7000000000000004" r="0.7000000000000004" t="0.75000000000000044" header="0.30000000000000021" footer="0.30000000000000021"/>
    <c:pageSetup/>
  </c:printSettings>
</c:chartSpace>
</file>

<file path=xl/drawings/_rels/drawing1.xml.rels><?xml version="1.0" encoding="UTF-8" standalone="yes"?>
<Relationships xmlns="http://schemas.openxmlformats.org/package/2006/relationships"><Relationship Id="rId3" Type="http://schemas.openxmlformats.org/officeDocument/2006/relationships/chart" Target="../charts/chart3.xml"/><Relationship Id="rId2" Type="http://schemas.openxmlformats.org/officeDocument/2006/relationships/chart" Target="../charts/chart2.xml"/><Relationship Id="rId1" Type="http://schemas.openxmlformats.org/officeDocument/2006/relationships/chart" Target="../charts/chart1.xml"/></Relationships>
</file>

<file path=xl/drawings/_rels/drawing2.xml.rels><?xml version="1.0" encoding="UTF-8" standalone="yes"?>
<Relationships xmlns="http://schemas.openxmlformats.org/package/2006/relationships"><Relationship Id="rId2" Type="http://schemas.openxmlformats.org/officeDocument/2006/relationships/chart" Target="../charts/chart5.xml"/><Relationship Id="rId1" Type="http://schemas.openxmlformats.org/officeDocument/2006/relationships/chart" Target="../charts/chart4.xml"/></Relationships>
</file>

<file path=xl/drawings/_rels/drawing3.xml.rels><?xml version="1.0" encoding="UTF-8" standalone="yes"?>
<Relationships xmlns="http://schemas.openxmlformats.org/package/2006/relationships"><Relationship Id="rId3" Type="http://schemas.openxmlformats.org/officeDocument/2006/relationships/chart" Target="../charts/chart8.xml"/><Relationship Id="rId2" Type="http://schemas.openxmlformats.org/officeDocument/2006/relationships/chart" Target="../charts/chart7.xml"/><Relationship Id="rId1" Type="http://schemas.openxmlformats.org/officeDocument/2006/relationships/chart" Target="../charts/chart6.xml"/></Relationships>
</file>

<file path=xl/drawings/drawing1.xml><?xml version="1.0" encoding="utf-8"?>
<xdr:wsDr xmlns:xdr="http://schemas.openxmlformats.org/drawingml/2006/spreadsheetDrawing" xmlns:a="http://schemas.openxmlformats.org/drawingml/2006/main">
  <xdr:twoCellAnchor>
    <xdr:from>
      <xdr:col>1</xdr:col>
      <xdr:colOff>0</xdr:colOff>
      <xdr:row>163</xdr:row>
      <xdr:rowOff>25400</xdr:rowOff>
    </xdr:from>
    <xdr:to>
      <xdr:col>8</xdr:col>
      <xdr:colOff>0</xdr:colOff>
      <xdr:row>210</xdr:row>
      <xdr:rowOff>139700</xdr:rowOff>
    </xdr:to>
    <xdr:graphicFrame macro="">
      <xdr:nvGraphicFramePr>
        <xdr:cNvPr id="2" name="Chart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9</xdr:col>
      <xdr:colOff>0</xdr:colOff>
      <xdr:row>163</xdr:row>
      <xdr:rowOff>12700</xdr:rowOff>
    </xdr:from>
    <xdr:to>
      <xdr:col>15</xdr:col>
      <xdr:colOff>1196976</xdr:colOff>
      <xdr:row>185</xdr:row>
      <xdr:rowOff>50800</xdr:rowOff>
    </xdr:to>
    <xdr:graphicFrame macro="">
      <xdr:nvGraphicFramePr>
        <xdr:cNvPr id="3" name="Chart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9</xdr:col>
      <xdr:colOff>12700</xdr:colOff>
      <xdr:row>189</xdr:row>
      <xdr:rowOff>63500</xdr:rowOff>
    </xdr:from>
    <xdr:to>
      <xdr:col>16</xdr:col>
      <xdr:colOff>0</xdr:colOff>
      <xdr:row>211</xdr:row>
      <xdr:rowOff>0</xdr:rowOff>
    </xdr:to>
    <xdr:graphicFrame macro="">
      <xdr:nvGraphicFramePr>
        <xdr:cNvPr id="4" name="Chart 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wsDr>
</file>

<file path=xl/drawings/drawing2.xml><?xml version="1.0" encoding="utf-8"?>
<xdr:wsDr xmlns:xdr="http://schemas.openxmlformats.org/drawingml/2006/spreadsheetDrawing" xmlns:a="http://schemas.openxmlformats.org/drawingml/2006/main">
  <xdr:twoCellAnchor>
    <xdr:from>
      <xdr:col>0</xdr:col>
      <xdr:colOff>547339</xdr:colOff>
      <xdr:row>31</xdr:row>
      <xdr:rowOff>168197</xdr:rowOff>
    </xdr:from>
    <xdr:to>
      <xdr:col>11</xdr:col>
      <xdr:colOff>267164</xdr:colOff>
      <xdr:row>58</xdr:row>
      <xdr:rowOff>11615</xdr:rowOff>
    </xdr:to>
    <xdr:graphicFrame macro="">
      <xdr:nvGraphicFramePr>
        <xdr:cNvPr id="5119353" name="Chart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0</xdr:colOff>
      <xdr:row>115</xdr:row>
      <xdr:rowOff>23231</xdr:rowOff>
    </xdr:from>
    <xdr:to>
      <xdr:col>12</xdr:col>
      <xdr:colOff>243933</xdr:colOff>
      <xdr:row>142</xdr:row>
      <xdr:rowOff>139390</xdr:rowOff>
    </xdr:to>
    <xdr:graphicFrame macro="">
      <xdr:nvGraphicFramePr>
        <xdr:cNvPr id="5" name="Chart 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3.xml><?xml version="1.0" encoding="utf-8"?>
<xdr:wsDr xmlns:xdr="http://schemas.openxmlformats.org/drawingml/2006/spreadsheetDrawing" xmlns:a="http://schemas.openxmlformats.org/drawingml/2006/main">
  <xdr:twoCellAnchor>
    <xdr:from>
      <xdr:col>1</xdr:col>
      <xdr:colOff>28575</xdr:colOff>
      <xdr:row>15</xdr:row>
      <xdr:rowOff>9525</xdr:rowOff>
    </xdr:from>
    <xdr:to>
      <xdr:col>3</xdr:col>
      <xdr:colOff>2343150</xdr:colOff>
      <xdr:row>32</xdr:row>
      <xdr:rowOff>0</xdr:rowOff>
    </xdr:to>
    <xdr:graphicFrame macro="">
      <xdr:nvGraphicFramePr>
        <xdr:cNvPr id="3561374" name="Chart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323849</xdr:colOff>
      <xdr:row>102</xdr:row>
      <xdr:rowOff>9525</xdr:rowOff>
    </xdr:from>
    <xdr:to>
      <xdr:col>6</xdr:col>
      <xdr:colOff>542925</xdr:colOff>
      <xdr:row>121</xdr:row>
      <xdr:rowOff>180975</xdr:rowOff>
    </xdr:to>
    <xdr:graphicFrame macro="">
      <xdr:nvGraphicFramePr>
        <xdr:cNvPr id="5" name="Chart 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342899</xdr:colOff>
      <xdr:row>153</xdr:row>
      <xdr:rowOff>19049</xdr:rowOff>
    </xdr:from>
    <xdr:to>
      <xdr:col>5</xdr:col>
      <xdr:colOff>571499</xdr:colOff>
      <xdr:row>179</xdr:row>
      <xdr:rowOff>180974</xdr:rowOff>
    </xdr:to>
    <xdr:graphicFrame macro="">
      <xdr:nvGraphicFramePr>
        <xdr:cNvPr id="6" name="Chart 5"/>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sheetPr>
    <tabColor rgb="FF00B050"/>
  </sheetPr>
  <dimension ref="A1:P188"/>
  <sheetViews>
    <sheetView zoomScale="75" zoomScaleNormal="75" workbookViewId="0">
      <selection sqref="A1:P1"/>
    </sheetView>
  </sheetViews>
  <sheetFormatPr defaultRowHeight="15"/>
  <cols>
    <col min="1" max="1" width="3.28515625" customWidth="1"/>
    <col min="2" max="2" width="19.85546875" customWidth="1"/>
    <col min="3" max="3" width="16.140625" customWidth="1"/>
    <col min="4" max="4" width="11.42578125" customWidth="1"/>
    <col min="5" max="5" width="3.85546875" customWidth="1"/>
    <col min="6" max="6" width="20.42578125" customWidth="1"/>
    <col min="7" max="7" width="10" customWidth="1"/>
    <col min="8" max="8" width="8.42578125" customWidth="1"/>
    <col min="9" max="9" width="10" customWidth="1"/>
    <col min="10" max="10" width="5.85546875" customWidth="1"/>
    <col min="11" max="11" width="6.85546875" customWidth="1"/>
    <col min="12" max="12" width="7.5703125" customWidth="1"/>
    <col min="13" max="13" width="10.85546875" customWidth="1"/>
    <col min="14" max="14" width="9.85546875" customWidth="1"/>
    <col min="15" max="15" width="50" customWidth="1"/>
    <col min="16" max="16" width="18.7109375" customWidth="1"/>
  </cols>
  <sheetData>
    <row r="1" spans="1:16" ht="15.75">
      <c r="A1" s="1445" t="s">
        <v>263</v>
      </c>
      <c r="B1" s="1445"/>
      <c r="C1" s="1445"/>
      <c r="D1" s="1445"/>
      <c r="E1" s="1445"/>
      <c r="F1" s="1445"/>
      <c r="G1" s="1445"/>
      <c r="H1" s="1445"/>
      <c r="I1" s="1445"/>
      <c r="J1" s="1445"/>
      <c r="K1" s="1445"/>
      <c r="L1" s="1445"/>
      <c r="M1" s="1445"/>
      <c r="N1" s="1445"/>
      <c r="O1" s="1445"/>
      <c r="P1" s="1445"/>
    </row>
    <row r="2" spans="1:16" ht="15.75">
      <c r="A2" s="1445" t="s">
        <v>79</v>
      </c>
      <c r="B2" s="1445"/>
      <c r="C2" s="1445"/>
      <c r="D2" s="1445"/>
      <c r="E2" s="1445"/>
      <c r="F2" s="1445"/>
      <c r="G2" s="1445"/>
      <c r="H2" s="1445"/>
      <c r="I2" s="1445"/>
      <c r="J2" s="1445"/>
      <c r="K2" s="1445"/>
      <c r="L2" s="1445"/>
      <c r="M2" s="1445"/>
      <c r="N2" s="1445"/>
      <c r="O2" s="1445"/>
      <c r="P2" s="1445"/>
    </row>
    <row r="3" spans="1:16" ht="15.75">
      <c r="A3" s="1445" t="s">
        <v>24</v>
      </c>
      <c r="B3" s="1445"/>
      <c r="C3" s="1445"/>
      <c r="D3" s="1445"/>
      <c r="E3" s="1445"/>
      <c r="F3" s="1445"/>
      <c r="G3" s="1445"/>
      <c r="H3" s="1445"/>
      <c r="I3" s="1445"/>
      <c r="J3" s="1445"/>
      <c r="K3" s="1445"/>
      <c r="L3" s="1445"/>
      <c r="M3" s="1445"/>
      <c r="N3" s="1445"/>
      <c r="O3" s="1445"/>
      <c r="P3" s="1445"/>
    </row>
    <row r="4" spans="1:16" ht="15.75">
      <c r="A4" s="1393"/>
      <c r="B4" s="1393"/>
      <c r="C4" s="1393"/>
      <c r="D4" s="1393"/>
      <c r="E4" s="1393"/>
      <c r="F4" s="1393"/>
      <c r="G4" s="1393"/>
      <c r="H4" s="1393"/>
      <c r="I4" s="1393"/>
      <c r="J4" s="1393"/>
      <c r="K4" s="1393"/>
      <c r="L4" s="1393"/>
      <c r="M4" s="1393"/>
      <c r="N4" s="1393"/>
      <c r="O4" s="1393"/>
      <c r="P4" s="1393"/>
    </row>
    <row r="5" spans="1:16" ht="19.5" thickBot="1">
      <c r="A5" s="3"/>
      <c r="B5" s="3"/>
      <c r="C5" s="3"/>
      <c r="D5" s="3"/>
      <c r="E5" s="3"/>
      <c r="F5" s="2"/>
      <c r="G5" s="2"/>
      <c r="H5" s="2"/>
      <c r="I5" s="2"/>
      <c r="J5" s="2"/>
      <c r="K5" s="2"/>
      <c r="L5" s="2"/>
      <c r="M5" s="2"/>
      <c r="N5" s="2"/>
      <c r="O5" s="2"/>
      <c r="P5" s="2"/>
    </row>
    <row r="6" spans="1:16" ht="15.75">
      <c r="A6" s="1446" t="s">
        <v>0</v>
      </c>
      <c r="B6" s="1448" t="s">
        <v>44</v>
      </c>
      <c r="C6" s="524" t="s">
        <v>1</v>
      </c>
      <c r="D6" s="1450" t="s">
        <v>2</v>
      </c>
      <c r="E6" s="1451"/>
      <c r="F6" s="1448" t="s">
        <v>3</v>
      </c>
      <c r="G6" s="1452" t="s">
        <v>4</v>
      </c>
      <c r="H6" s="1453"/>
      <c r="I6" s="1454"/>
      <c r="J6" s="1455" t="s">
        <v>5</v>
      </c>
      <c r="K6" s="1455"/>
      <c r="L6" s="1455"/>
      <c r="M6" s="1455"/>
      <c r="N6" s="524" t="s">
        <v>6</v>
      </c>
      <c r="O6" s="1448" t="s">
        <v>7</v>
      </c>
      <c r="P6" s="151" t="s">
        <v>8</v>
      </c>
    </row>
    <row r="7" spans="1:16" ht="15.75">
      <c r="A7" s="1447"/>
      <c r="B7" s="1449"/>
      <c r="C7" s="525" t="s">
        <v>9</v>
      </c>
      <c r="D7" s="1436" t="s">
        <v>10</v>
      </c>
      <c r="E7" s="1437"/>
      <c r="F7" s="1449"/>
      <c r="G7" s="526" t="s">
        <v>11</v>
      </c>
      <c r="H7" s="526" t="s">
        <v>12</v>
      </c>
      <c r="I7" s="526" t="s">
        <v>6</v>
      </c>
      <c r="J7" s="526" t="s">
        <v>13</v>
      </c>
      <c r="K7" s="526" t="s">
        <v>14</v>
      </c>
      <c r="L7" s="526" t="s">
        <v>15</v>
      </c>
      <c r="M7" s="526" t="s">
        <v>16</v>
      </c>
      <c r="N7" s="525" t="s">
        <v>17</v>
      </c>
      <c r="O7" s="1449"/>
      <c r="P7" s="152" t="s">
        <v>18</v>
      </c>
    </row>
    <row r="8" spans="1:16" ht="16.5" thickBot="1">
      <c r="A8" s="527">
        <v>1</v>
      </c>
      <c r="B8" s="528"/>
      <c r="C8" s="528">
        <v>2</v>
      </c>
      <c r="D8" s="1438">
        <v>3</v>
      </c>
      <c r="E8" s="1439"/>
      <c r="F8" s="528">
        <v>4</v>
      </c>
      <c r="G8" s="528">
        <v>5</v>
      </c>
      <c r="H8" s="528">
        <v>7</v>
      </c>
      <c r="I8" s="528">
        <v>8</v>
      </c>
      <c r="J8" s="528">
        <v>9</v>
      </c>
      <c r="K8" s="528">
        <v>10</v>
      </c>
      <c r="L8" s="528">
        <v>11</v>
      </c>
      <c r="M8" s="528">
        <v>12</v>
      </c>
      <c r="N8" s="528">
        <v>13</v>
      </c>
      <c r="O8" s="528">
        <v>14</v>
      </c>
      <c r="P8" s="154">
        <v>15</v>
      </c>
    </row>
    <row r="9" spans="1:16" ht="26.25" customHeight="1">
      <c r="A9" s="529"/>
      <c r="B9" s="530"/>
      <c r="C9" s="531"/>
      <c r="D9" s="532"/>
      <c r="E9" s="533"/>
      <c r="F9" s="534"/>
      <c r="G9" s="535"/>
      <c r="H9" s="535"/>
      <c r="I9" s="535"/>
      <c r="J9" s="536"/>
      <c r="K9" s="536"/>
      <c r="L9" s="536"/>
      <c r="M9" s="535"/>
      <c r="N9" s="535"/>
      <c r="O9" s="537"/>
      <c r="P9" s="331"/>
    </row>
    <row r="10" spans="1:16" ht="15.75">
      <c r="A10" s="908">
        <v>1</v>
      </c>
      <c r="B10" s="575" t="s">
        <v>45</v>
      </c>
      <c r="C10" s="909" t="s">
        <v>31</v>
      </c>
      <c r="D10" s="667">
        <v>6018</v>
      </c>
      <c r="E10" s="73" t="s">
        <v>28</v>
      </c>
      <c r="F10" s="73" t="s">
        <v>51</v>
      </c>
      <c r="G10" s="627">
        <v>1.5</v>
      </c>
      <c r="H10" s="626">
        <v>0</v>
      </c>
      <c r="I10" s="629">
        <f>SUM(G10:H10)</f>
        <v>1.5</v>
      </c>
      <c r="J10" s="628">
        <v>0</v>
      </c>
      <c r="K10" s="628">
        <v>0</v>
      </c>
      <c r="L10" s="628">
        <v>0</v>
      </c>
      <c r="M10" s="626">
        <v>2</v>
      </c>
      <c r="N10" s="629">
        <f t="shared" ref="N10:N15" si="0">SUM(J10:M10)</f>
        <v>2</v>
      </c>
      <c r="O10" s="71" t="s">
        <v>115</v>
      </c>
      <c r="P10" s="669">
        <v>782388.5</v>
      </c>
    </row>
    <row r="11" spans="1:16" ht="15.75">
      <c r="A11" s="538"/>
      <c r="B11" s="539"/>
      <c r="C11" s="540" t="s">
        <v>32</v>
      </c>
      <c r="D11" s="644">
        <v>727</v>
      </c>
      <c r="E11" s="73" t="s">
        <v>28</v>
      </c>
      <c r="F11" s="73" t="s">
        <v>116</v>
      </c>
      <c r="G11" s="627">
        <v>0.75</v>
      </c>
      <c r="H11" s="628">
        <v>0</v>
      </c>
      <c r="I11" s="629">
        <f>SUM(G11:H11)</f>
        <v>0.75</v>
      </c>
      <c r="J11" s="628">
        <v>0</v>
      </c>
      <c r="K11" s="628">
        <v>0</v>
      </c>
      <c r="L11" s="628">
        <v>0</v>
      </c>
      <c r="M11" s="626">
        <v>1.5</v>
      </c>
      <c r="N11" s="629">
        <f t="shared" si="0"/>
        <v>1.5</v>
      </c>
      <c r="O11" s="71" t="s">
        <v>69</v>
      </c>
      <c r="P11" s="669">
        <v>162936</v>
      </c>
    </row>
    <row r="12" spans="1:16" ht="15.75">
      <c r="A12" s="538"/>
      <c r="B12" s="539"/>
      <c r="C12" s="540"/>
      <c r="D12" s="644"/>
      <c r="E12" s="73"/>
      <c r="F12" s="73" t="s">
        <v>113</v>
      </c>
      <c r="G12" s="627">
        <v>1</v>
      </c>
      <c r="H12" s="628">
        <v>0</v>
      </c>
      <c r="I12" s="629">
        <f>SUM(G12:H12)</f>
        <v>1</v>
      </c>
      <c r="J12" s="628">
        <v>0</v>
      </c>
      <c r="K12" s="628">
        <v>0</v>
      </c>
      <c r="L12" s="628">
        <v>0</v>
      </c>
      <c r="M12" s="626">
        <v>2</v>
      </c>
      <c r="N12" s="629">
        <f t="shared" si="0"/>
        <v>2</v>
      </c>
      <c r="O12" s="71" t="s">
        <v>69</v>
      </c>
      <c r="P12" s="669">
        <v>141211.20000000001</v>
      </c>
    </row>
    <row r="13" spans="1:16" ht="15.75">
      <c r="A13" s="913"/>
      <c r="B13" s="914"/>
      <c r="C13" s="915" t="s">
        <v>33</v>
      </c>
      <c r="D13" s="916">
        <f>PERKAB.P!C65</f>
        <v>36819</v>
      </c>
      <c r="E13" s="917" t="s">
        <v>28</v>
      </c>
      <c r="F13" s="918" t="s">
        <v>82</v>
      </c>
      <c r="G13" s="919">
        <v>1.5</v>
      </c>
      <c r="H13" s="884">
        <v>1.5</v>
      </c>
      <c r="I13" s="884">
        <f t="shared" ref="I13:I16" si="1">G13+H13</f>
        <v>3</v>
      </c>
      <c r="J13" s="884">
        <v>0</v>
      </c>
      <c r="K13" s="884">
        <v>0</v>
      </c>
      <c r="L13" s="884">
        <v>0</v>
      </c>
      <c r="M13" s="919">
        <v>3</v>
      </c>
      <c r="N13" s="919">
        <f t="shared" si="0"/>
        <v>3</v>
      </c>
      <c r="O13" s="920" t="s">
        <v>63</v>
      </c>
      <c r="P13" s="523">
        <v>1726358.28</v>
      </c>
    </row>
    <row r="14" spans="1:16" ht="15.75">
      <c r="A14" s="913"/>
      <c r="B14" s="914"/>
      <c r="C14" s="915"/>
      <c r="D14" s="921"/>
      <c r="E14" s="917"/>
      <c r="F14" s="918" t="s">
        <v>62</v>
      </c>
      <c r="G14" s="884">
        <v>30.06</v>
      </c>
      <c r="H14" s="884">
        <v>15.05</v>
      </c>
      <c r="I14" s="884">
        <f t="shared" si="1"/>
        <v>45.11</v>
      </c>
      <c r="J14" s="884">
        <v>0</v>
      </c>
      <c r="K14" s="884">
        <v>0</v>
      </c>
      <c r="L14" s="884">
        <v>0</v>
      </c>
      <c r="M14" s="884">
        <v>60</v>
      </c>
      <c r="N14" s="919">
        <f t="shared" si="0"/>
        <v>60</v>
      </c>
      <c r="O14" s="920" t="s">
        <v>64</v>
      </c>
      <c r="P14" s="860">
        <v>36340532.759999998</v>
      </c>
    </row>
    <row r="15" spans="1:16" ht="15.75">
      <c r="A15" s="922"/>
      <c r="B15" s="923"/>
      <c r="C15" s="924" t="s">
        <v>35</v>
      </c>
      <c r="D15" s="921" t="str">
        <f>PERKAB.P!C69</f>
        <v>-</v>
      </c>
      <c r="E15" s="925" t="s">
        <v>28</v>
      </c>
      <c r="F15" s="926" t="s">
        <v>20</v>
      </c>
      <c r="G15" s="912">
        <v>21</v>
      </c>
      <c r="H15" s="912">
        <v>1.5</v>
      </c>
      <c r="I15" s="548">
        <f t="shared" si="1"/>
        <v>22.5</v>
      </c>
      <c r="J15" s="927">
        <v>0</v>
      </c>
      <c r="K15" s="927">
        <v>0</v>
      </c>
      <c r="L15" s="927">
        <v>0</v>
      </c>
      <c r="M15" s="912">
        <v>33</v>
      </c>
      <c r="N15" s="928">
        <f t="shared" si="0"/>
        <v>33</v>
      </c>
      <c r="O15" s="929" t="s">
        <v>19</v>
      </c>
      <c r="P15" s="729">
        <v>11197181.76</v>
      </c>
    </row>
    <row r="16" spans="1:16" ht="15.75">
      <c r="A16" s="922"/>
      <c r="B16" s="923"/>
      <c r="C16" s="924"/>
      <c r="D16" s="921"/>
      <c r="E16" s="925"/>
      <c r="F16" s="930" t="s">
        <v>30</v>
      </c>
      <c r="G16" s="931">
        <v>1.5</v>
      </c>
      <c r="H16" s="927">
        <v>0</v>
      </c>
      <c r="I16" s="548">
        <f t="shared" si="1"/>
        <v>1.5</v>
      </c>
      <c r="J16" s="927">
        <v>0</v>
      </c>
      <c r="K16" s="927">
        <v>0</v>
      </c>
      <c r="L16" s="927">
        <v>0</v>
      </c>
      <c r="M16" s="912">
        <v>3</v>
      </c>
      <c r="N16" s="928">
        <f>M16</f>
        <v>3</v>
      </c>
      <c r="O16" s="929"/>
      <c r="P16" s="729">
        <v>559883.52000000002</v>
      </c>
    </row>
    <row r="17" spans="1:16" ht="16.5" thickBot="1">
      <c r="A17" s="922"/>
      <c r="B17" s="923"/>
      <c r="C17" s="924" t="s">
        <v>34</v>
      </c>
      <c r="D17" s="667">
        <v>797</v>
      </c>
      <c r="E17" s="73"/>
      <c r="F17" s="73" t="s">
        <v>71</v>
      </c>
      <c r="G17" s="626">
        <v>1</v>
      </c>
      <c r="H17" s="626">
        <v>0.5</v>
      </c>
      <c r="I17" s="629">
        <f>SUM(G17:H17)</f>
        <v>1.5</v>
      </c>
      <c r="J17" s="628">
        <v>0</v>
      </c>
      <c r="K17" s="628">
        <v>0</v>
      </c>
      <c r="L17" s="628">
        <v>0</v>
      </c>
      <c r="M17" s="626">
        <v>1</v>
      </c>
      <c r="N17" s="629">
        <f>SUM(J17:M17)</f>
        <v>1</v>
      </c>
      <c r="O17" s="71" t="s">
        <v>69</v>
      </c>
      <c r="P17" s="669">
        <v>310140</v>
      </c>
    </row>
    <row r="18" spans="1:16" ht="24" customHeight="1">
      <c r="A18" s="550"/>
      <c r="B18" s="551"/>
      <c r="C18" s="552"/>
      <c r="D18" s="553"/>
      <c r="E18" s="554"/>
      <c r="F18" s="555"/>
      <c r="G18" s="556"/>
      <c r="H18" s="556"/>
      <c r="I18" s="556"/>
      <c r="J18" s="557"/>
      <c r="K18" s="557"/>
      <c r="L18" s="557"/>
      <c r="M18" s="556"/>
      <c r="N18" s="556"/>
      <c r="O18" s="558"/>
      <c r="P18" s="299"/>
    </row>
    <row r="19" spans="1:16" ht="15.75">
      <c r="A19" s="932">
        <v>2</v>
      </c>
      <c r="B19" s="540" t="s">
        <v>46</v>
      </c>
      <c r="C19" s="909" t="s">
        <v>31</v>
      </c>
      <c r="D19" s="645">
        <v>257</v>
      </c>
      <c r="E19" s="38" t="s">
        <v>28</v>
      </c>
      <c r="F19" s="413" t="s">
        <v>26</v>
      </c>
      <c r="G19" s="509">
        <v>22.2</v>
      </c>
      <c r="H19" s="509">
        <v>0</v>
      </c>
      <c r="I19" s="509">
        <f>G19+H19</f>
        <v>22.2</v>
      </c>
      <c r="J19" s="111">
        <v>0</v>
      </c>
      <c r="K19" s="111">
        <v>0</v>
      </c>
      <c r="L19" s="111">
        <v>0</v>
      </c>
      <c r="M19" s="509">
        <v>22.2</v>
      </c>
      <c r="N19" s="509">
        <f>M19</f>
        <v>22.2</v>
      </c>
      <c r="O19" s="113" t="s">
        <v>123</v>
      </c>
      <c r="P19" s="1237">
        <v>0</v>
      </c>
    </row>
    <row r="20" spans="1:16" ht="15.75">
      <c r="A20" s="934"/>
      <c r="B20" s="935"/>
      <c r="C20" s="540" t="s">
        <v>32</v>
      </c>
      <c r="D20" s="898" t="s">
        <v>19</v>
      </c>
      <c r="E20" s="543"/>
      <c r="F20" s="933" t="s">
        <v>19</v>
      </c>
      <c r="G20" s="573">
        <v>0</v>
      </c>
      <c r="H20" s="573">
        <v>0</v>
      </c>
      <c r="I20" s="573" t="s">
        <v>19</v>
      </c>
      <c r="J20" s="544">
        <v>0</v>
      </c>
      <c r="K20" s="544">
        <v>0</v>
      </c>
      <c r="L20" s="544">
        <v>0</v>
      </c>
      <c r="M20" s="573">
        <v>0</v>
      </c>
      <c r="N20" s="573" t="s">
        <v>19</v>
      </c>
      <c r="O20" s="573" t="s">
        <v>19</v>
      </c>
      <c r="P20" s="302" t="s">
        <v>19</v>
      </c>
    </row>
    <row r="21" spans="1:16" ht="15.75">
      <c r="A21" s="936"/>
      <c r="B21" s="914"/>
      <c r="C21" s="915" t="s">
        <v>33</v>
      </c>
      <c r="D21" s="321">
        <v>3210.7</v>
      </c>
      <c r="E21" s="38" t="s">
        <v>28</v>
      </c>
      <c r="F21" s="413" t="s">
        <v>25</v>
      </c>
      <c r="G21" s="509">
        <v>5.85</v>
      </c>
      <c r="H21" s="111">
        <v>0</v>
      </c>
      <c r="I21" s="509">
        <f>G21+H21</f>
        <v>5.85</v>
      </c>
      <c r="J21" s="111">
        <v>0</v>
      </c>
      <c r="K21" s="111">
        <v>0</v>
      </c>
      <c r="L21" s="111">
        <v>0</v>
      </c>
      <c r="M21" s="509">
        <v>2.15</v>
      </c>
      <c r="N21" s="727">
        <f>J21+K21+L21+M21</f>
        <v>2.15</v>
      </c>
      <c r="O21" s="113" t="s">
        <v>177</v>
      </c>
      <c r="P21" s="302" t="s">
        <v>19</v>
      </c>
    </row>
    <row r="22" spans="1:16" ht="15.75">
      <c r="A22" s="936"/>
      <c r="B22" s="914"/>
      <c r="C22" s="915"/>
      <c r="D22" s="740"/>
      <c r="E22" s="222"/>
      <c r="F22" s="382" t="s">
        <v>61</v>
      </c>
      <c r="G22" s="224">
        <v>0.85</v>
      </c>
      <c r="H22" s="258">
        <v>0</v>
      </c>
      <c r="I22" s="342">
        <f t="shared" ref="I22:I25" si="2">G22+H22</f>
        <v>0.85</v>
      </c>
      <c r="J22" s="258">
        <v>0</v>
      </c>
      <c r="K22" s="258">
        <v>0</v>
      </c>
      <c r="L22" s="258">
        <v>0</v>
      </c>
      <c r="M22" s="224"/>
      <c r="N22" s="1143">
        <f t="shared" ref="N22:N24" si="3">J22+K22+L22+M22</f>
        <v>0</v>
      </c>
      <c r="O22" s="244" t="s">
        <v>177</v>
      </c>
      <c r="P22" s="304"/>
    </row>
    <row r="23" spans="1:16" ht="15.75">
      <c r="A23" s="936"/>
      <c r="B23" s="914"/>
      <c r="C23" s="915"/>
      <c r="D23" s="740"/>
      <c r="E23" s="222"/>
      <c r="F23" s="382" t="s">
        <v>176</v>
      </c>
      <c r="G23" s="342">
        <v>1.5</v>
      </c>
      <c r="H23" s="258">
        <v>0</v>
      </c>
      <c r="I23" s="342">
        <f t="shared" si="2"/>
        <v>1.5</v>
      </c>
      <c r="J23" s="258">
        <v>0</v>
      </c>
      <c r="K23" s="258">
        <v>0</v>
      </c>
      <c r="L23" s="258">
        <v>0</v>
      </c>
      <c r="M23" s="342">
        <v>0.5</v>
      </c>
      <c r="N23" s="408">
        <f t="shared" si="3"/>
        <v>0.5</v>
      </c>
      <c r="O23" s="244" t="s">
        <v>179</v>
      </c>
      <c r="P23" s="304"/>
    </row>
    <row r="24" spans="1:16" ht="15.75">
      <c r="A24" s="936"/>
      <c r="B24" s="914"/>
      <c r="C24" s="915"/>
      <c r="D24" s="732">
        <v>232</v>
      </c>
      <c r="E24" s="38" t="s">
        <v>28</v>
      </c>
      <c r="F24" s="413" t="s">
        <v>133</v>
      </c>
      <c r="G24" s="509">
        <v>1</v>
      </c>
      <c r="H24" s="111">
        <v>0</v>
      </c>
      <c r="I24" s="509">
        <f t="shared" si="2"/>
        <v>1</v>
      </c>
      <c r="J24" s="111">
        <v>0</v>
      </c>
      <c r="K24" s="111">
        <v>0</v>
      </c>
      <c r="L24" s="111">
        <v>0</v>
      </c>
      <c r="M24" s="509">
        <v>1</v>
      </c>
      <c r="N24" s="727">
        <f t="shared" si="3"/>
        <v>1</v>
      </c>
      <c r="O24" s="113" t="s">
        <v>180</v>
      </c>
      <c r="P24" s="302"/>
    </row>
    <row r="25" spans="1:16" ht="15.75">
      <c r="A25" s="936"/>
      <c r="B25" s="914"/>
      <c r="C25" s="915"/>
      <c r="D25" s="321">
        <v>89</v>
      </c>
      <c r="E25" s="38" t="s">
        <v>28</v>
      </c>
      <c r="F25" s="413" t="s">
        <v>70</v>
      </c>
      <c r="G25" s="436">
        <v>14.8</v>
      </c>
      <c r="H25" s="436">
        <v>2.2000000000000002</v>
      </c>
      <c r="I25" s="509">
        <f t="shared" si="2"/>
        <v>17</v>
      </c>
      <c r="J25" s="731"/>
      <c r="K25" s="731"/>
      <c r="L25" s="731"/>
      <c r="M25" s="509">
        <v>3.9</v>
      </c>
      <c r="N25" s="727">
        <f t="shared" ref="N25" si="4">SUM(J25:M25)</f>
        <v>3.9</v>
      </c>
      <c r="O25" s="413" t="s">
        <v>72</v>
      </c>
      <c r="P25" s="302"/>
    </row>
    <row r="26" spans="1:16" ht="15.75">
      <c r="A26" s="545"/>
      <c r="B26" s="923"/>
      <c r="C26" s="924" t="s">
        <v>34</v>
      </c>
      <c r="D26" s="337">
        <v>89</v>
      </c>
      <c r="E26" s="293" t="s">
        <v>28</v>
      </c>
      <c r="F26" s="735" t="s">
        <v>71</v>
      </c>
      <c r="G26" s="339">
        <v>28.45</v>
      </c>
      <c r="H26" s="440">
        <v>8.0399999999999991</v>
      </c>
      <c r="I26" s="440">
        <f>G26+H26</f>
        <v>36.489999999999995</v>
      </c>
      <c r="J26" s="340">
        <v>0</v>
      </c>
      <c r="K26" s="340">
        <v>0</v>
      </c>
      <c r="L26" s="340">
        <v>0</v>
      </c>
      <c r="M26" s="440">
        <v>16.899999999999999</v>
      </c>
      <c r="N26" s="1152">
        <f>SUM(J26:M26)</f>
        <v>16.899999999999999</v>
      </c>
      <c r="O26" s="362" t="s">
        <v>157</v>
      </c>
      <c r="P26" s="349" t="s">
        <v>19</v>
      </c>
    </row>
    <row r="27" spans="1:16" ht="15.75">
      <c r="A27" s="545"/>
      <c r="B27" s="546"/>
      <c r="C27" s="547"/>
      <c r="D27" s="221"/>
      <c r="E27" s="222"/>
      <c r="F27" s="382" t="s">
        <v>42</v>
      </c>
      <c r="G27" s="1157">
        <v>19.3</v>
      </c>
      <c r="H27" s="1157">
        <v>2.75</v>
      </c>
      <c r="I27" s="342">
        <f t="shared" ref="I27:I30" si="5">G27+H27</f>
        <v>22.05</v>
      </c>
      <c r="J27" s="1158"/>
      <c r="K27" s="1158"/>
      <c r="L27" s="1158"/>
      <c r="M27" s="342">
        <v>6.7</v>
      </c>
      <c r="N27" s="408">
        <f t="shared" ref="N27:N29" si="6">SUM(J27:M27)</f>
        <v>6.7</v>
      </c>
      <c r="O27" s="382" t="s">
        <v>72</v>
      </c>
      <c r="P27" s="304"/>
    </row>
    <row r="28" spans="1:16" ht="15.75">
      <c r="A28" s="545"/>
      <c r="B28" s="546"/>
      <c r="C28" s="547"/>
      <c r="D28" s="221"/>
      <c r="E28" s="222"/>
      <c r="F28" s="382" t="s">
        <v>66</v>
      </c>
      <c r="G28" s="1157">
        <v>0.9</v>
      </c>
      <c r="H28" s="1157">
        <v>0</v>
      </c>
      <c r="I28" s="342">
        <f t="shared" si="5"/>
        <v>0.9</v>
      </c>
      <c r="J28" s="1158"/>
      <c r="K28" s="1158"/>
      <c r="L28" s="1158"/>
      <c r="M28" s="342">
        <v>0.8</v>
      </c>
      <c r="N28" s="408">
        <f t="shared" si="6"/>
        <v>0.8</v>
      </c>
      <c r="O28" s="382" t="s">
        <v>134</v>
      </c>
      <c r="P28" s="304"/>
    </row>
    <row r="29" spans="1:16" ht="15.75">
      <c r="A29" s="545"/>
      <c r="B29" s="546"/>
      <c r="C29" s="547"/>
      <c r="D29" s="221"/>
      <c r="E29" s="222"/>
      <c r="F29" s="382" t="s">
        <v>23</v>
      </c>
      <c r="G29" s="1157">
        <v>6.6</v>
      </c>
      <c r="H29" s="1157">
        <v>0</v>
      </c>
      <c r="I29" s="342">
        <f t="shared" si="5"/>
        <v>6.6</v>
      </c>
      <c r="J29" s="1158"/>
      <c r="K29" s="1158"/>
      <c r="L29" s="1158"/>
      <c r="M29" s="342">
        <v>3.4</v>
      </c>
      <c r="N29" s="408">
        <f t="shared" si="6"/>
        <v>3.4</v>
      </c>
      <c r="O29" s="382" t="s">
        <v>158</v>
      </c>
      <c r="P29" s="304"/>
    </row>
    <row r="30" spans="1:16" ht="15.75">
      <c r="A30" s="545"/>
      <c r="B30" s="546"/>
      <c r="C30" s="547" t="s">
        <v>35</v>
      </c>
      <c r="D30" s="337">
        <v>2272.1</v>
      </c>
      <c r="E30" s="293" t="s">
        <v>28</v>
      </c>
      <c r="F30" s="735" t="s">
        <v>54</v>
      </c>
      <c r="G30" s="440">
        <v>24.8</v>
      </c>
      <c r="H30" s="339">
        <v>0</v>
      </c>
      <c r="I30" s="339">
        <f t="shared" si="5"/>
        <v>24.8</v>
      </c>
      <c r="J30" s="340">
        <v>0</v>
      </c>
      <c r="K30" s="340">
        <v>0</v>
      </c>
      <c r="L30" s="340">
        <v>0</v>
      </c>
      <c r="M30" s="440">
        <v>24.8</v>
      </c>
      <c r="N30" s="1216">
        <f>SUM(J30:M30)</f>
        <v>24.8</v>
      </c>
      <c r="O30" s="362"/>
      <c r="P30" s="349" t="s">
        <v>19</v>
      </c>
    </row>
    <row r="31" spans="1:16" ht="15.75">
      <c r="A31" s="545"/>
      <c r="B31" s="546"/>
      <c r="C31" s="547"/>
      <c r="D31" s="910"/>
      <c r="E31" s="925"/>
      <c r="F31" s="926" t="s">
        <v>55</v>
      </c>
      <c r="G31" s="912">
        <v>64.33</v>
      </c>
      <c r="H31" s="574">
        <v>0</v>
      </c>
      <c r="I31" s="912">
        <f>SUM(G31:H31)</f>
        <v>64.33</v>
      </c>
      <c r="J31" s="927">
        <v>0</v>
      </c>
      <c r="K31" s="927">
        <v>0</v>
      </c>
      <c r="L31" s="927">
        <v>0</v>
      </c>
      <c r="M31" s="911">
        <v>6.73</v>
      </c>
      <c r="N31" s="548">
        <f>SUM(J31:M31)</f>
        <v>6.73</v>
      </c>
      <c r="O31" s="930" t="s">
        <v>56</v>
      </c>
      <c r="P31" s="937"/>
    </row>
    <row r="32" spans="1:16" ht="15.75">
      <c r="A32" s="545"/>
      <c r="B32" s="546"/>
      <c r="C32" s="547"/>
      <c r="D32" s="321"/>
      <c r="E32" s="38"/>
      <c r="F32" s="413" t="s">
        <v>20</v>
      </c>
      <c r="G32" s="509">
        <v>32.799999999999997</v>
      </c>
      <c r="H32" s="290">
        <v>0</v>
      </c>
      <c r="I32" s="290">
        <f>G32+H32</f>
        <v>32.799999999999997</v>
      </c>
      <c r="J32" s="111">
        <v>0</v>
      </c>
      <c r="K32" s="111">
        <v>0</v>
      </c>
      <c r="L32" s="111">
        <v>0</v>
      </c>
      <c r="M32" s="509">
        <v>18.100000000000001</v>
      </c>
      <c r="N32" s="984">
        <f>SUM(J32:M32)</f>
        <v>18.100000000000001</v>
      </c>
      <c r="O32" s="113" t="s">
        <v>121</v>
      </c>
      <c r="P32" s="521" t="s">
        <v>19</v>
      </c>
    </row>
    <row r="33" spans="1:16" ht="16.5" thickBot="1">
      <c r="A33" s="1310"/>
      <c r="B33" s="1311"/>
      <c r="C33" s="1312"/>
      <c r="D33" s="247"/>
      <c r="E33" s="126"/>
      <c r="F33" s="1313" t="s">
        <v>30</v>
      </c>
      <c r="G33" s="492">
        <v>3</v>
      </c>
      <c r="H33" s="758">
        <v>0</v>
      </c>
      <c r="I33" s="758">
        <f t="shared" ref="I33" si="7">G33+H33</f>
        <v>3</v>
      </c>
      <c r="J33" s="759">
        <v>0</v>
      </c>
      <c r="K33" s="759">
        <v>0</v>
      </c>
      <c r="L33" s="759">
        <v>0</v>
      </c>
      <c r="M33" s="759">
        <v>0</v>
      </c>
      <c r="N33" s="1314">
        <f t="shared" ref="N33" si="8">SUM(J33:M33)</f>
        <v>0</v>
      </c>
      <c r="O33" s="1315"/>
      <c r="P33" s="507"/>
    </row>
    <row r="34" spans="1:16" ht="12.75" customHeight="1">
      <c r="A34" s="550"/>
      <c r="B34" s="551"/>
      <c r="C34" s="552"/>
      <c r="D34" s="553"/>
      <c r="E34" s="554"/>
      <c r="F34" s="555"/>
      <c r="G34" s="556"/>
      <c r="H34" s="556"/>
      <c r="I34" s="556"/>
      <c r="J34" s="557"/>
      <c r="K34" s="557"/>
      <c r="L34" s="557"/>
      <c r="M34" s="556"/>
      <c r="N34" s="556"/>
      <c r="O34" s="558"/>
      <c r="P34" s="299"/>
    </row>
    <row r="35" spans="1:16" ht="15.75">
      <c r="A35" s="542">
        <v>3</v>
      </c>
      <c r="B35" s="540" t="s">
        <v>47</v>
      </c>
      <c r="C35" s="351" t="s">
        <v>31</v>
      </c>
      <c r="D35" s="668">
        <v>1145</v>
      </c>
      <c r="E35" s="73" t="s">
        <v>28</v>
      </c>
      <c r="F35" s="989" t="s">
        <v>26</v>
      </c>
      <c r="G35" s="990">
        <v>0.22</v>
      </c>
      <c r="H35" s="994">
        <v>0</v>
      </c>
      <c r="I35" s="990">
        <f t="shared" ref="I35:I36" si="9">SUM(G35:H35)</f>
        <v>0.22</v>
      </c>
      <c r="J35" s="991">
        <v>0</v>
      </c>
      <c r="K35" s="994">
        <v>0</v>
      </c>
      <c r="L35" s="994">
        <v>0</v>
      </c>
      <c r="M35" s="990">
        <v>0.22</v>
      </c>
      <c r="N35" s="992">
        <f t="shared" ref="N35:N36" si="10">SUM(J35:M35)</f>
        <v>0.22</v>
      </c>
      <c r="O35" s="993" t="s">
        <v>186</v>
      </c>
      <c r="P35" s="485">
        <v>0</v>
      </c>
    </row>
    <row r="36" spans="1:16" ht="15.75">
      <c r="A36" s="542"/>
      <c r="B36" s="540"/>
      <c r="C36" s="909"/>
      <c r="D36" s="674"/>
      <c r="E36" s="73"/>
      <c r="F36" s="73" t="s">
        <v>23</v>
      </c>
      <c r="G36" s="626">
        <v>8</v>
      </c>
      <c r="H36" s="627">
        <v>0</v>
      </c>
      <c r="I36" s="626">
        <f t="shared" si="9"/>
        <v>8</v>
      </c>
      <c r="J36" s="628">
        <v>0</v>
      </c>
      <c r="K36" s="627">
        <v>0</v>
      </c>
      <c r="L36" s="627">
        <v>1</v>
      </c>
      <c r="M36" s="626">
        <v>2</v>
      </c>
      <c r="N36" s="629">
        <f t="shared" si="10"/>
        <v>3</v>
      </c>
      <c r="O36" s="71" t="s">
        <v>185</v>
      </c>
      <c r="P36" s="995">
        <v>0</v>
      </c>
    </row>
    <row r="37" spans="1:16" ht="15.75">
      <c r="A37" s="934"/>
      <c r="B37" s="935"/>
      <c r="C37" s="575" t="s">
        <v>32</v>
      </c>
      <c r="D37" s="1002">
        <v>5183</v>
      </c>
      <c r="E37" s="293" t="s">
        <v>28</v>
      </c>
      <c r="F37" s="735" t="s">
        <v>74</v>
      </c>
      <c r="G37" s="440">
        <v>10</v>
      </c>
      <c r="H37" s="628">
        <v>0</v>
      </c>
      <c r="I37" s="1012">
        <f>SUM(G37:H37)</f>
        <v>10</v>
      </c>
      <c r="J37" s="340">
        <v>0</v>
      </c>
      <c r="K37" s="340">
        <v>0</v>
      </c>
      <c r="L37" s="340">
        <v>0</v>
      </c>
      <c r="M37" s="440">
        <v>0</v>
      </c>
      <c r="N37" s="344">
        <f>SUM(J37:M37)</f>
        <v>0</v>
      </c>
      <c r="O37" s="362" t="s">
        <v>118</v>
      </c>
      <c r="P37" s="349" t="s">
        <v>19</v>
      </c>
    </row>
    <row r="38" spans="1:16" ht="15.75">
      <c r="A38" s="934"/>
      <c r="B38" s="935"/>
      <c r="C38" s="575"/>
      <c r="D38" s="221"/>
      <c r="E38" s="222"/>
      <c r="F38" s="382" t="s">
        <v>160</v>
      </c>
      <c r="G38" s="342">
        <v>0.5</v>
      </c>
      <c r="H38" s="628">
        <v>0</v>
      </c>
      <c r="I38" s="986">
        <f>SUM(G38:H38)</f>
        <v>0.5</v>
      </c>
      <c r="J38" s="258">
        <v>0</v>
      </c>
      <c r="K38" s="258">
        <v>0</v>
      </c>
      <c r="L38" s="258">
        <v>0</v>
      </c>
      <c r="M38" s="342">
        <v>0</v>
      </c>
      <c r="N38" s="265">
        <f>SUM(J38:M38)</f>
        <v>0</v>
      </c>
      <c r="O38" s="244" t="s">
        <v>118</v>
      </c>
      <c r="P38" s="304"/>
    </row>
    <row r="39" spans="1:16" ht="15.75">
      <c r="A39" s="934"/>
      <c r="B39" s="935"/>
      <c r="C39" s="575"/>
      <c r="D39" s="221"/>
      <c r="E39" s="222"/>
      <c r="F39" s="382" t="s">
        <v>65</v>
      </c>
      <c r="G39" s="342">
        <v>2</v>
      </c>
      <c r="H39" s="628">
        <v>0</v>
      </c>
      <c r="I39" s="986">
        <f>SUM(G39:H39)</f>
        <v>2</v>
      </c>
      <c r="J39" s="258">
        <v>0</v>
      </c>
      <c r="K39" s="258">
        <v>0</v>
      </c>
      <c r="L39" s="258">
        <v>0</v>
      </c>
      <c r="M39" s="342">
        <v>2</v>
      </c>
      <c r="N39" s="265">
        <f>SUM(J39:M39)</f>
        <v>2</v>
      </c>
      <c r="O39" s="244" t="s">
        <v>117</v>
      </c>
      <c r="P39" s="304"/>
    </row>
    <row r="40" spans="1:16" ht="15.75">
      <c r="A40" s="560"/>
      <c r="B40" s="561"/>
      <c r="C40" s="559" t="s">
        <v>33</v>
      </c>
      <c r="D40" s="668">
        <v>3846.5</v>
      </c>
      <c r="E40" s="73" t="s">
        <v>28</v>
      </c>
      <c r="F40" s="73" t="s">
        <v>25</v>
      </c>
      <c r="G40" s="626">
        <v>0.65</v>
      </c>
      <c r="H40" s="628">
        <v>0</v>
      </c>
      <c r="I40" s="626">
        <f t="shared" ref="I40:I42" si="11">SUM(G40:H40)</f>
        <v>0.65</v>
      </c>
      <c r="J40" s="628">
        <v>0</v>
      </c>
      <c r="K40" s="628">
        <v>0</v>
      </c>
      <c r="L40" s="628">
        <v>0</v>
      </c>
      <c r="M40" s="626">
        <v>0.5</v>
      </c>
      <c r="N40" s="629">
        <f t="shared" ref="N40:N42" si="12">SUM(J40:M40)</f>
        <v>0.5</v>
      </c>
      <c r="O40" s="71" t="s">
        <v>183</v>
      </c>
      <c r="P40" s="302"/>
    </row>
    <row r="41" spans="1:16" ht="15.75">
      <c r="A41" s="560"/>
      <c r="B41" s="561"/>
      <c r="C41" s="559"/>
      <c r="D41" s="668"/>
      <c r="E41" s="73"/>
      <c r="F41" s="743" t="s">
        <v>67</v>
      </c>
      <c r="G41" s="744">
        <v>24.5</v>
      </c>
      <c r="H41" s="741">
        <v>0</v>
      </c>
      <c r="I41" s="744">
        <f t="shared" si="11"/>
        <v>24.5</v>
      </c>
      <c r="J41" s="745">
        <v>0</v>
      </c>
      <c r="K41" s="745">
        <v>0</v>
      </c>
      <c r="L41" s="745">
        <v>0</v>
      </c>
      <c r="M41" s="744">
        <v>24.5</v>
      </c>
      <c r="N41" s="265">
        <f t="shared" si="12"/>
        <v>24.5</v>
      </c>
      <c r="O41" s="746" t="s">
        <v>119</v>
      </c>
      <c r="P41" s="302"/>
    </row>
    <row r="42" spans="1:16" ht="15.75">
      <c r="A42" s="560"/>
      <c r="B42" s="561"/>
      <c r="C42" s="559"/>
      <c r="D42" s="742"/>
      <c r="E42" s="743"/>
      <c r="F42" s="73" t="s">
        <v>159</v>
      </c>
      <c r="G42" s="437">
        <v>0.25</v>
      </c>
      <c r="H42" s="985">
        <v>0</v>
      </c>
      <c r="I42" s="626">
        <f t="shared" si="11"/>
        <v>0.25</v>
      </c>
      <c r="J42" s="628">
        <v>0</v>
      </c>
      <c r="K42" s="628">
        <v>0</v>
      </c>
      <c r="L42" s="628">
        <v>0</v>
      </c>
      <c r="M42" s="626">
        <v>0.25</v>
      </c>
      <c r="N42" s="629">
        <f t="shared" si="12"/>
        <v>0.25</v>
      </c>
      <c r="O42" s="73" t="s">
        <v>132</v>
      </c>
      <c r="P42" s="304"/>
    </row>
    <row r="43" spans="1:16" ht="15.75">
      <c r="A43" s="545"/>
      <c r="B43" s="923"/>
      <c r="C43" s="924" t="s">
        <v>34</v>
      </c>
      <c r="D43" s="898" t="s">
        <v>19</v>
      </c>
      <c r="E43" s="543"/>
      <c r="F43" s="933" t="s">
        <v>19</v>
      </c>
      <c r="G43" s="573">
        <v>0</v>
      </c>
      <c r="H43" s="573">
        <v>0</v>
      </c>
      <c r="I43" s="573" t="s">
        <v>19</v>
      </c>
      <c r="J43" s="544">
        <v>0</v>
      </c>
      <c r="K43" s="544">
        <v>0</v>
      </c>
      <c r="L43" s="544">
        <v>0</v>
      </c>
      <c r="M43" s="573">
        <v>0</v>
      </c>
      <c r="N43" s="573" t="s">
        <v>19</v>
      </c>
      <c r="O43" s="573" t="s">
        <v>19</v>
      </c>
      <c r="P43" s="302" t="s">
        <v>19</v>
      </c>
    </row>
    <row r="44" spans="1:16" ht="15.75">
      <c r="A44" s="938"/>
      <c r="B44" s="939"/>
      <c r="C44" s="549" t="s">
        <v>35</v>
      </c>
      <c r="D44" s="674">
        <v>20</v>
      </c>
      <c r="E44" s="73" t="s">
        <v>28</v>
      </c>
      <c r="F44" s="73" t="s">
        <v>54</v>
      </c>
      <c r="G44" s="626">
        <v>15</v>
      </c>
      <c r="H44" s="626">
        <v>3</v>
      </c>
      <c r="I44" s="629">
        <f>SUM(G44:H44)</f>
        <v>18</v>
      </c>
      <c r="J44" s="628">
        <v>0</v>
      </c>
      <c r="K44" s="628">
        <v>0</v>
      </c>
      <c r="L44" s="628">
        <v>0</v>
      </c>
      <c r="M44" s="626">
        <v>13</v>
      </c>
      <c r="N44" s="629">
        <f>SUM(J44:M44)</f>
        <v>13</v>
      </c>
      <c r="O44" s="71" t="s">
        <v>120</v>
      </c>
      <c r="P44" s="998">
        <v>187425</v>
      </c>
    </row>
    <row r="45" spans="1:16" ht="16.5" thickBot="1">
      <c r="A45" s="951"/>
      <c r="B45" s="1306"/>
      <c r="C45" s="1307"/>
      <c r="D45" s="1005">
        <v>11581.95</v>
      </c>
      <c r="E45" s="1006" t="s">
        <v>28</v>
      </c>
      <c r="F45" s="1006" t="s">
        <v>55</v>
      </c>
      <c r="G45" s="1007">
        <v>33.299999999999997</v>
      </c>
      <c r="H45" s="1008">
        <v>8.5</v>
      </c>
      <c r="I45" s="344">
        <f>SUM(G45:H45)</f>
        <v>41.8</v>
      </c>
      <c r="J45" s="340">
        <v>0</v>
      </c>
      <c r="K45" s="1008">
        <v>0</v>
      </c>
      <c r="L45" s="1008">
        <v>0</v>
      </c>
      <c r="M45" s="1008">
        <v>18</v>
      </c>
      <c r="N45" s="344">
        <f>SUM(J45:M45)</f>
        <v>18</v>
      </c>
      <c r="O45" s="1009" t="s">
        <v>161</v>
      </c>
      <c r="P45" s="1010">
        <v>0</v>
      </c>
    </row>
    <row r="46" spans="1:16" ht="15.75">
      <c r="A46" s="550"/>
      <c r="B46" s="551"/>
      <c r="C46" s="552"/>
      <c r="D46" s="553"/>
      <c r="E46" s="554"/>
      <c r="F46" s="555"/>
      <c r="G46" s="556"/>
      <c r="H46" s="556"/>
      <c r="I46" s="556"/>
      <c r="J46" s="557"/>
      <c r="K46" s="557"/>
      <c r="L46" s="557"/>
      <c r="M46" s="556"/>
      <c r="N46" s="556"/>
      <c r="O46" s="558"/>
      <c r="P46" s="299"/>
    </row>
    <row r="47" spans="1:16" ht="15.75">
      <c r="A47" s="542">
        <v>4</v>
      </c>
      <c r="B47" s="540" t="s">
        <v>48</v>
      </c>
      <c r="C47" s="909" t="s">
        <v>31</v>
      </c>
      <c r="D47" s="1013">
        <v>1654.3</v>
      </c>
      <c r="E47" s="222" t="s">
        <v>28</v>
      </c>
      <c r="F47" s="646" t="s">
        <v>187</v>
      </c>
      <c r="G47" s="629">
        <v>3.5</v>
      </c>
      <c r="H47" s="629">
        <v>0</v>
      </c>
      <c r="I47" s="629">
        <f t="shared" ref="I47:I48" si="13">SUM(G47:H47)</f>
        <v>3.5</v>
      </c>
      <c r="J47" s="111">
        <v>0</v>
      </c>
      <c r="K47" s="111">
        <v>0</v>
      </c>
      <c r="L47" s="111">
        <v>0</v>
      </c>
      <c r="M47" s="627">
        <v>1</v>
      </c>
      <c r="N47" s="629">
        <f t="shared" ref="N47:N48" si="14">SUM(J47:M47)</f>
        <v>1</v>
      </c>
      <c r="O47" s="680" t="s">
        <v>19</v>
      </c>
      <c r="P47" s="841"/>
    </row>
    <row r="48" spans="1:16" ht="15.75">
      <c r="A48" s="542"/>
      <c r="B48" s="540"/>
      <c r="C48" s="909"/>
      <c r="D48" s="264"/>
      <c r="E48" s="222"/>
      <c r="F48" s="646" t="s">
        <v>51</v>
      </c>
      <c r="G48" s="629">
        <v>15</v>
      </c>
      <c r="H48" s="629">
        <v>0</v>
      </c>
      <c r="I48" s="629">
        <f t="shared" si="13"/>
        <v>15</v>
      </c>
      <c r="J48" s="111">
        <v>0</v>
      </c>
      <c r="K48" s="111">
        <v>0</v>
      </c>
      <c r="L48" s="111">
        <v>0</v>
      </c>
      <c r="M48" s="627">
        <v>2.5</v>
      </c>
      <c r="N48" s="629">
        <f t="shared" si="14"/>
        <v>2.5</v>
      </c>
      <c r="O48" s="680" t="s">
        <v>19</v>
      </c>
      <c r="P48" s="1296"/>
    </row>
    <row r="49" spans="1:16" ht="15.75">
      <c r="A49" s="542"/>
      <c r="B49" s="540"/>
      <c r="C49" s="909"/>
      <c r="D49" s="1013"/>
      <c r="E49" s="38"/>
      <c r="F49" s="646" t="s">
        <v>122</v>
      </c>
      <c r="G49" s="629">
        <v>21.1</v>
      </c>
      <c r="H49" s="629">
        <v>2.5</v>
      </c>
      <c r="I49" s="629">
        <f>SUM(G49:H49)</f>
        <v>23.6</v>
      </c>
      <c r="J49" s="111">
        <v>0</v>
      </c>
      <c r="K49" s="628">
        <v>0</v>
      </c>
      <c r="L49" s="627">
        <v>0.5</v>
      </c>
      <c r="M49" s="629">
        <v>7.5</v>
      </c>
      <c r="N49" s="629">
        <f>SUM(J49:M49)</f>
        <v>8</v>
      </c>
      <c r="O49" s="250" t="s">
        <v>123</v>
      </c>
      <c r="P49" s="350">
        <v>0</v>
      </c>
    </row>
    <row r="50" spans="1:16" ht="15.75">
      <c r="A50" s="542"/>
      <c r="B50" s="540"/>
      <c r="C50" s="909"/>
      <c r="D50" s="177"/>
      <c r="E50" s="38"/>
      <c r="F50" s="646" t="s">
        <v>188</v>
      </c>
      <c r="G50" s="629">
        <v>3.6</v>
      </c>
      <c r="H50" s="629">
        <v>0</v>
      </c>
      <c r="I50" s="629">
        <f t="shared" ref="I50:I51" si="15">SUM(G50:H50)</f>
        <v>3.6</v>
      </c>
      <c r="J50" s="111">
        <v>0</v>
      </c>
      <c r="K50" s="111">
        <v>0</v>
      </c>
      <c r="L50" s="111">
        <v>0</v>
      </c>
      <c r="M50" s="111">
        <v>0</v>
      </c>
      <c r="N50" s="629">
        <f t="shared" ref="N50:N51" si="16">SUM(J50:M50)</f>
        <v>0</v>
      </c>
      <c r="O50" s="680" t="s">
        <v>19</v>
      </c>
      <c r="P50" s="523"/>
    </row>
    <row r="51" spans="1:16" ht="15.75">
      <c r="A51" s="542"/>
      <c r="B51" s="540"/>
      <c r="C51" s="909"/>
      <c r="D51" s="177"/>
      <c r="E51" s="38"/>
      <c r="F51" s="646" t="s">
        <v>21</v>
      </c>
      <c r="G51" s="629">
        <v>1</v>
      </c>
      <c r="H51" s="629">
        <v>0</v>
      </c>
      <c r="I51" s="629">
        <f t="shared" si="15"/>
        <v>1</v>
      </c>
      <c r="J51" s="111">
        <v>0</v>
      </c>
      <c r="K51" s="111">
        <v>0</v>
      </c>
      <c r="L51" s="111">
        <v>0</v>
      </c>
      <c r="M51" s="111">
        <v>0</v>
      </c>
      <c r="N51" s="629">
        <f t="shared" si="16"/>
        <v>0</v>
      </c>
      <c r="O51" s="680" t="s">
        <v>19</v>
      </c>
      <c r="P51" s="523"/>
    </row>
    <row r="52" spans="1:16" ht="15.75">
      <c r="A52" s="934"/>
      <c r="B52" s="935"/>
      <c r="C52" s="575" t="s">
        <v>32</v>
      </c>
      <c r="D52" s="177">
        <v>463</v>
      </c>
      <c r="E52" s="38" t="s">
        <v>28</v>
      </c>
      <c r="F52" s="646" t="s">
        <v>125</v>
      </c>
      <c r="G52" s="629">
        <v>7.5</v>
      </c>
      <c r="H52" s="629">
        <v>0</v>
      </c>
      <c r="I52" s="629">
        <f>SUM(G52:H52)</f>
        <v>7.5</v>
      </c>
      <c r="J52" s="111">
        <v>0</v>
      </c>
      <c r="K52" s="111">
        <v>0</v>
      </c>
      <c r="L52" s="111">
        <v>0</v>
      </c>
      <c r="M52" s="111">
        <v>0</v>
      </c>
      <c r="N52" s="629">
        <f>SUM(J52:M52)</f>
        <v>0</v>
      </c>
      <c r="O52" s="680" t="s">
        <v>19</v>
      </c>
      <c r="P52" s="159"/>
    </row>
    <row r="53" spans="1:16" ht="15.75">
      <c r="A53" s="934"/>
      <c r="B53" s="935"/>
      <c r="C53" s="575"/>
      <c r="D53" s="177"/>
      <c r="E53" s="38"/>
      <c r="F53" s="646" t="s">
        <v>189</v>
      </c>
      <c r="G53" s="629">
        <v>3.5</v>
      </c>
      <c r="H53" s="629">
        <v>0</v>
      </c>
      <c r="I53" s="629">
        <f>SUM(G53:H53)</f>
        <v>3.5</v>
      </c>
      <c r="J53" s="111">
        <v>0</v>
      </c>
      <c r="K53" s="111">
        <v>0</v>
      </c>
      <c r="L53" s="111">
        <v>0</v>
      </c>
      <c r="M53" s="111">
        <v>0</v>
      </c>
      <c r="N53" s="629">
        <f>SUM(J53:M53)</f>
        <v>0</v>
      </c>
      <c r="O53" s="680" t="s">
        <v>19</v>
      </c>
      <c r="P53" s="159"/>
    </row>
    <row r="54" spans="1:16" ht="15.75">
      <c r="A54" s="934"/>
      <c r="B54" s="935"/>
      <c r="C54" s="575"/>
      <c r="D54" s="177"/>
      <c r="E54" s="38"/>
      <c r="F54" s="646" t="s">
        <v>190</v>
      </c>
      <c r="G54" s="629">
        <v>25</v>
      </c>
      <c r="H54" s="629">
        <v>0</v>
      </c>
      <c r="I54" s="629">
        <f>SUM(G54:H54)</f>
        <v>25</v>
      </c>
      <c r="J54" s="111">
        <v>0</v>
      </c>
      <c r="K54" s="111">
        <v>0</v>
      </c>
      <c r="L54" s="111">
        <v>0</v>
      </c>
      <c r="M54" s="111">
        <v>0</v>
      </c>
      <c r="N54" s="629">
        <f>SUM(J54:M54)</f>
        <v>0</v>
      </c>
      <c r="O54" s="680" t="s">
        <v>19</v>
      </c>
      <c r="P54" s="159"/>
    </row>
    <row r="55" spans="1:16" ht="15.75">
      <c r="A55" s="560"/>
      <c r="B55" s="561"/>
      <c r="C55" s="559" t="s">
        <v>33</v>
      </c>
      <c r="D55" s="366">
        <v>1279</v>
      </c>
      <c r="E55" s="38" t="s">
        <v>28</v>
      </c>
      <c r="F55" s="646" t="s">
        <v>191</v>
      </c>
      <c r="G55" s="629">
        <v>0.7</v>
      </c>
      <c r="H55" s="629">
        <v>0</v>
      </c>
      <c r="I55" s="629">
        <f>SUM(G55:H55)</f>
        <v>0.7</v>
      </c>
      <c r="J55" s="111">
        <v>0</v>
      </c>
      <c r="K55" s="111">
        <v>0</v>
      </c>
      <c r="L55" s="111">
        <v>0</v>
      </c>
      <c r="M55" s="627">
        <v>0</v>
      </c>
      <c r="N55" s="629">
        <f>SUM(J55:M55)</f>
        <v>0</v>
      </c>
      <c r="O55" s="250" t="s">
        <v>59</v>
      </c>
      <c r="P55" s="159"/>
    </row>
    <row r="56" spans="1:16" ht="15.75">
      <c r="A56" s="560"/>
      <c r="B56" s="561"/>
      <c r="C56" s="559"/>
      <c r="D56" s="366"/>
      <c r="E56" s="38"/>
      <c r="F56" s="646" t="s">
        <v>192</v>
      </c>
      <c r="G56" s="629">
        <v>2</v>
      </c>
      <c r="H56" s="629">
        <v>0</v>
      </c>
      <c r="I56" s="629">
        <f t="shared" ref="I56:I57" si="17">SUM(G56:H56)</f>
        <v>2</v>
      </c>
      <c r="J56" s="111">
        <v>0</v>
      </c>
      <c r="K56" s="111">
        <v>0</v>
      </c>
      <c r="L56" s="111">
        <v>0</v>
      </c>
      <c r="M56" s="627">
        <v>0</v>
      </c>
      <c r="N56" s="629">
        <f t="shared" ref="N56:N57" si="18">SUM(J56:M56)</f>
        <v>0</v>
      </c>
      <c r="O56" s="250" t="s">
        <v>59</v>
      </c>
      <c r="P56" s="159"/>
    </row>
    <row r="57" spans="1:16" ht="15.75">
      <c r="A57" s="560"/>
      <c r="B57" s="561"/>
      <c r="C57" s="559"/>
      <c r="D57" s="177"/>
      <c r="E57" s="38"/>
      <c r="F57" s="646" t="s">
        <v>193</v>
      </c>
      <c r="G57" s="629">
        <v>3</v>
      </c>
      <c r="H57" s="629">
        <v>0</v>
      </c>
      <c r="I57" s="629">
        <f t="shared" si="17"/>
        <v>3</v>
      </c>
      <c r="J57" s="111">
        <v>0</v>
      </c>
      <c r="K57" s="111">
        <v>0</v>
      </c>
      <c r="L57" s="111">
        <v>0</v>
      </c>
      <c r="M57" s="627">
        <v>0</v>
      </c>
      <c r="N57" s="629">
        <f t="shared" si="18"/>
        <v>0</v>
      </c>
      <c r="O57" s="250" t="s">
        <v>59</v>
      </c>
      <c r="P57" s="757"/>
    </row>
    <row r="58" spans="1:16" ht="15.75">
      <c r="A58" s="560"/>
      <c r="B58" s="561"/>
      <c r="C58" s="559"/>
      <c r="D58" s="366">
        <v>13949</v>
      </c>
      <c r="E58" s="38" t="s">
        <v>28</v>
      </c>
      <c r="F58" s="646" t="s">
        <v>68</v>
      </c>
      <c r="G58" s="629">
        <v>2</v>
      </c>
      <c r="H58" s="629">
        <v>0</v>
      </c>
      <c r="I58" s="629">
        <f>SUM(G58:H58)</f>
        <v>2</v>
      </c>
      <c r="J58" s="111">
        <v>0</v>
      </c>
      <c r="K58" s="111">
        <v>0</v>
      </c>
      <c r="L58" s="111">
        <v>0</v>
      </c>
      <c r="M58" s="627">
        <v>0</v>
      </c>
      <c r="N58" s="629">
        <f>SUM(J58:M58)</f>
        <v>0</v>
      </c>
      <c r="O58" s="250" t="s">
        <v>59</v>
      </c>
      <c r="P58" s="757"/>
    </row>
    <row r="59" spans="1:16" ht="15.75">
      <c r="A59" s="560"/>
      <c r="B59" s="561"/>
      <c r="C59" s="559"/>
      <c r="D59" s="366"/>
      <c r="E59" s="38"/>
      <c r="F59" s="646" t="s">
        <v>188</v>
      </c>
      <c r="G59" s="629">
        <v>2</v>
      </c>
      <c r="H59" s="629">
        <v>0</v>
      </c>
      <c r="I59" s="629">
        <f>SUM(G59:H59)</f>
        <v>2</v>
      </c>
      <c r="J59" s="111">
        <v>0</v>
      </c>
      <c r="K59" s="111">
        <v>0</v>
      </c>
      <c r="L59" s="111">
        <v>0</v>
      </c>
      <c r="M59" s="627">
        <v>0</v>
      </c>
      <c r="N59" s="629">
        <f>SUM(J59:M59)</f>
        <v>0</v>
      </c>
      <c r="O59" s="250" t="s">
        <v>59</v>
      </c>
      <c r="P59" s="757"/>
    </row>
    <row r="60" spans="1:16" ht="15.75">
      <c r="A60" s="545"/>
      <c r="B60" s="923"/>
      <c r="C60" s="924" t="s">
        <v>34</v>
      </c>
      <c r="D60" s="1013">
        <v>742.5</v>
      </c>
      <c r="E60" s="38" t="s">
        <v>28</v>
      </c>
      <c r="F60" s="646" t="s">
        <v>66</v>
      </c>
      <c r="G60" s="629">
        <v>2</v>
      </c>
      <c r="H60" s="111">
        <v>0</v>
      </c>
      <c r="I60" s="629">
        <f>SUM(G60:H60)</f>
        <v>2</v>
      </c>
      <c r="J60" s="111">
        <v>0</v>
      </c>
      <c r="K60" s="111">
        <v>0</v>
      </c>
      <c r="L60" s="111">
        <v>0</v>
      </c>
      <c r="M60" s="111">
        <v>0</v>
      </c>
      <c r="N60" s="102">
        <f>SUM(J60:M60)</f>
        <v>0</v>
      </c>
      <c r="O60" s="680" t="s">
        <v>19</v>
      </c>
      <c r="P60" s="302" t="s">
        <v>19</v>
      </c>
    </row>
    <row r="61" spans="1:16" ht="15.75">
      <c r="A61" s="545"/>
      <c r="B61" s="923"/>
      <c r="C61" s="924"/>
      <c r="D61" s="177"/>
      <c r="E61" s="38"/>
      <c r="F61" s="646" t="s">
        <v>71</v>
      </c>
      <c r="G61" s="629">
        <v>49.5</v>
      </c>
      <c r="H61" s="111">
        <v>0</v>
      </c>
      <c r="I61" s="629">
        <f>SUM(G61:H61)</f>
        <v>49.5</v>
      </c>
      <c r="J61" s="111">
        <v>0</v>
      </c>
      <c r="K61" s="111">
        <v>0</v>
      </c>
      <c r="L61" s="111">
        <v>0</v>
      </c>
      <c r="M61" s="627">
        <v>23</v>
      </c>
      <c r="N61" s="629">
        <f>SUM(J61:M61)</f>
        <v>23</v>
      </c>
      <c r="O61" s="250" t="s">
        <v>200</v>
      </c>
      <c r="P61" s="302"/>
    </row>
    <row r="62" spans="1:16" ht="15.75">
      <c r="A62" s="545"/>
      <c r="B62" s="923"/>
      <c r="C62" s="924"/>
      <c r="D62" s="177"/>
      <c r="E62" s="38"/>
      <c r="F62" s="646" t="s">
        <v>42</v>
      </c>
      <c r="G62" s="629">
        <v>7.3</v>
      </c>
      <c r="H62" s="111">
        <v>0</v>
      </c>
      <c r="I62" s="629">
        <f>SUM(G62:H62)</f>
        <v>7.3</v>
      </c>
      <c r="J62" s="111">
        <v>0</v>
      </c>
      <c r="K62" s="111">
        <v>0</v>
      </c>
      <c r="L62" s="111">
        <v>0</v>
      </c>
      <c r="M62" s="111">
        <v>0</v>
      </c>
      <c r="N62" s="102">
        <f>SUM(J62:M62)</f>
        <v>0</v>
      </c>
      <c r="O62" s="250" t="s">
        <v>197</v>
      </c>
      <c r="P62" s="302"/>
    </row>
    <row r="63" spans="1:16" ht="15.75">
      <c r="A63" s="545"/>
      <c r="B63" s="923"/>
      <c r="C63" s="924"/>
      <c r="D63" s="177"/>
      <c r="E63" s="38"/>
      <c r="F63" s="646"/>
      <c r="G63" s="629"/>
      <c r="H63" s="111"/>
      <c r="I63" s="629"/>
      <c r="J63" s="111"/>
      <c r="K63" s="111"/>
      <c r="L63" s="111"/>
      <c r="M63" s="111"/>
      <c r="N63" s="102"/>
      <c r="O63" s="250" t="s">
        <v>198</v>
      </c>
      <c r="P63" s="302"/>
    </row>
    <row r="64" spans="1:16" ht="15.75">
      <c r="A64" s="545"/>
      <c r="B64" s="923"/>
      <c r="C64" s="924"/>
      <c r="D64" s="1013"/>
      <c r="E64" s="38"/>
      <c r="F64" s="646" t="s">
        <v>126</v>
      </c>
      <c r="G64" s="629">
        <v>31</v>
      </c>
      <c r="H64" s="111">
        <v>0</v>
      </c>
      <c r="I64" s="629">
        <f t="shared" ref="I64:I65" si="19">SUM(G64:H64)</f>
        <v>31</v>
      </c>
      <c r="J64" s="111">
        <v>0</v>
      </c>
      <c r="K64" s="111">
        <v>0</v>
      </c>
      <c r="L64" s="111">
        <v>0</v>
      </c>
      <c r="M64" s="111">
        <v>0</v>
      </c>
      <c r="N64" s="102">
        <f t="shared" ref="N64:N65" si="20">SUM(J64:M64)</f>
        <v>0</v>
      </c>
      <c r="O64" s="250" t="s">
        <v>200</v>
      </c>
      <c r="P64" s="302" t="s">
        <v>19</v>
      </c>
    </row>
    <row r="65" spans="1:16" ht="15.75">
      <c r="A65" s="545"/>
      <c r="B65" s="923"/>
      <c r="C65" s="924"/>
      <c r="D65" s="177"/>
      <c r="E65" s="38"/>
      <c r="F65" s="646" t="s">
        <v>21</v>
      </c>
      <c r="G65" s="519">
        <v>3</v>
      </c>
      <c r="H65" s="111">
        <v>0</v>
      </c>
      <c r="I65" s="629">
        <f t="shared" si="19"/>
        <v>3</v>
      </c>
      <c r="J65" s="111">
        <v>0</v>
      </c>
      <c r="K65" s="111">
        <v>0</v>
      </c>
      <c r="L65" s="111">
        <v>0</v>
      </c>
      <c r="M65" s="111">
        <v>0</v>
      </c>
      <c r="N65" s="102">
        <f t="shared" si="20"/>
        <v>0</v>
      </c>
      <c r="O65" s="646" t="s">
        <v>201</v>
      </c>
      <c r="P65" s="578"/>
    </row>
    <row r="66" spans="1:16" ht="15.75">
      <c r="A66" s="545"/>
      <c r="B66" s="923"/>
      <c r="C66" s="924"/>
      <c r="D66" s="645"/>
      <c r="E66" s="38"/>
      <c r="F66" s="646" t="s">
        <v>194</v>
      </c>
      <c r="G66" s="629">
        <v>4</v>
      </c>
      <c r="H66" s="111">
        <v>0</v>
      </c>
      <c r="I66" s="629">
        <f>SUM(G66:H66)</f>
        <v>4</v>
      </c>
      <c r="J66" s="111">
        <v>0</v>
      </c>
      <c r="K66" s="111">
        <v>0</v>
      </c>
      <c r="L66" s="111">
        <v>0</v>
      </c>
      <c r="M66" s="111">
        <v>0</v>
      </c>
      <c r="N66" s="102">
        <f>SUM(J66:M66)</f>
        <v>0</v>
      </c>
      <c r="O66" s="250" t="s">
        <v>199</v>
      </c>
      <c r="P66" s="578"/>
    </row>
    <row r="67" spans="1:16" ht="15.75">
      <c r="A67" s="938"/>
      <c r="B67" s="939"/>
      <c r="C67" s="549" t="s">
        <v>35</v>
      </c>
      <c r="D67" s="221">
        <v>1031</v>
      </c>
      <c r="E67" s="222" t="s">
        <v>28</v>
      </c>
      <c r="F67" s="646" t="s">
        <v>65</v>
      </c>
      <c r="G67" s="629">
        <v>7.5</v>
      </c>
      <c r="H67" s="111">
        <v>0</v>
      </c>
      <c r="I67" s="629">
        <f>SUM(G67:H67)</f>
        <v>7.5</v>
      </c>
      <c r="J67" s="111">
        <v>0</v>
      </c>
      <c r="K67" s="111">
        <v>0</v>
      </c>
      <c r="L67" s="111">
        <v>0</v>
      </c>
      <c r="M67" s="111">
        <v>0</v>
      </c>
      <c r="N67" s="102">
        <f>SUM(J67:M67)</f>
        <v>0</v>
      </c>
      <c r="O67" s="250" t="s">
        <v>207</v>
      </c>
      <c r="P67" s="302"/>
    </row>
    <row r="68" spans="1:16" ht="15.75">
      <c r="A68" s="951"/>
      <c r="B68" s="1306"/>
      <c r="C68" s="1307"/>
      <c r="D68" s="221"/>
      <c r="E68" s="222"/>
      <c r="F68" s="646" t="s">
        <v>192</v>
      </c>
      <c r="G68" s="629">
        <v>2</v>
      </c>
      <c r="H68" s="111">
        <v>0</v>
      </c>
      <c r="I68" s="629">
        <f>SUM(G68:H68)</f>
        <v>2</v>
      </c>
      <c r="J68" s="111">
        <v>0</v>
      </c>
      <c r="K68" s="111">
        <v>0</v>
      </c>
      <c r="L68" s="111">
        <v>0</v>
      </c>
      <c r="M68" s="111">
        <v>0</v>
      </c>
      <c r="N68" s="102">
        <f>SUM(J68:M68)</f>
        <v>0</v>
      </c>
      <c r="O68" s="250" t="s">
        <v>59</v>
      </c>
      <c r="P68" s="302"/>
    </row>
    <row r="69" spans="1:16" ht="15.75">
      <c r="A69" s="951"/>
      <c r="B69" s="1306"/>
      <c r="C69" s="1307"/>
      <c r="D69" s="177">
        <v>350</v>
      </c>
      <c r="E69" s="38" t="s">
        <v>28</v>
      </c>
      <c r="F69" s="646" t="s">
        <v>20</v>
      </c>
      <c r="G69" s="629">
        <v>0.5</v>
      </c>
      <c r="H69" s="111">
        <v>0</v>
      </c>
      <c r="I69" s="629">
        <f>SUM(G69:H69)</f>
        <v>0.5</v>
      </c>
      <c r="J69" s="111">
        <v>0</v>
      </c>
      <c r="K69" s="111">
        <v>0</v>
      </c>
      <c r="L69" s="111">
        <v>0</v>
      </c>
      <c r="M69" s="111">
        <v>0</v>
      </c>
      <c r="N69" s="102">
        <f>SUM(J69:M69)</f>
        <v>0</v>
      </c>
      <c r="O69" s="250" t="s">
        <v>129</v>
      </c>
      <c r="P69" s="304" t="s">
        <v>19</v>
      </c>
    </row>
    <row r="70" spans="1:16" ht="15.75">
      <c r="A70" s="951"/>
      <c r="B70" s="1306"/>
      <c r="C70" s="1307"/>
      <c r="D70" s="177"/>
      <c r="E70" s="38"/>
      <c r="F70" s="646"/>
      <c r="G70" s="629"/>
      <c r="H70" s="111"/>
      <c r="I70" s="629"/>
      <c r="J70" s="111"/>
      <c r="K70" s="111"/>
      <c r="L70" s="111"/>
      <c r="M70" s="111"/>
      <c r="N70" s="102"/>
      <c r="O70" s="250" t="s">
        <v>202</v>
      </c>
      <c r="P70" s="302"/>
    </row>
    <row r="71" spans="1:16" ht="15.75">
      <c r="A71" s="951"/>
      <c r="B71" s="1306"/>
      <c r="C71" s="1307"/>
      <c r="D71" s="177"/>
      <c r="E71" s="38"/>
      <c r="F71" s="646"/>
      <c r="G71" s="629"/>
      <c r="H71" s="111"/>
      <c r="I71" s="629"/>
      <c r="J71" s="111"/>
      <c r="K71" s="111"/>
      <c r="L71" s="111"/>
      <c r="M71" s="111"/>
      <c r="N71" s="102"/>
      <c r="O71" s="250" t="s">
        <v>203</v>
      </c>
      <c r="P71" s="302"/>
    </row>
    <row r="72" spans="1:16" ht="15.75">
      <c r="A72" s="951"/>
      <c r="B72" s="1306"/>
      <c r="C72" s="1307"/>
      <c r="D72" s="177"/>
      <c r="E72" s="38"/>
      <c r="F72" s="646"/>
      <c r="G72" s="629"/>
      <c r="H72" s="111"/>
      <c r="I72" s="629"/>
      <c r="J72" s="111"/>
      <c r="K72" s="111"/>
      <c r="L72" s="111"/>
      <c r="M72" s="111"/>
      <c r="N72" s="102"/>
      <c r="O72" s="250" t="s">
        <v>204</v>
      </c>
      <c r="P72" s="302"/>
    </row>
    <row r="73" spans="1:16" ht="15.75">
      <c r="A73" s="951"/>
      <c r="B73" s="1306"/>
      <c r="C73" s="1307"/>
      <c r="D73" s="177"/>
      <c r="E73" s="38"/>
      <c r="F73" s="646" t="s">
        <v>30</v>
      </c>
      <c r="G73" s="629">
        <v>7</v>
      </c>
      <c r="H73" s="111">
        <v>0</v>
      </c>
      <c r="I73" s="629">
        <f>SUM(G73:H73)</f>
        <v>7</v>
      </c>
      <c r="J73" s="111">
        <v>0</v>
      </c>
      <c r="K73" s="111">
        <v>0</v>
      </c>
      <c r="L73" s="111">
        <v>0</v>
      </c>
      <c r="M73" s="111">
        <v>0</v>
      </c>
      <c r="N73" s="102">
        <f>SUM(J73:M73)</f>
        <v>0</v>
      </c>
      <c r="O73" s="250" t="s">
        <v>205</v>
      </c>
      <c r="P73" s="302"/>
    </row>
    <row r="74" spans="1:16" ht="15.75">
      <c r="A74" s="951"/>
      <c r="B74" s="1306"/>
      <c r="C74" s="1307"/>
      <c r="D74" s="177"/>
      <c r="E74" s="38"/>
      <c r="F74" s="646" t="s">
        <v>21</v>
      </c>
      <c r="G74" s="629">
        <v>1.5</v>
      </c>
      <c r="H74" s="111">
        <v>0</v>
      </c>
      <c r="I74" s="629">
        <f>SUM(G74:H74)</f>
        <v>1.5</v>
      </c>
      <c r="J74" s="111">
        <v>0</v>
      </c>
      <c r="K74" s="111">
        <v>0</v>
      </c>
      <c r="L74" s="111">
        <v>0</v>
      </c>
      <c r="M74" s="111">
        <v>0</v>
      </c>
      <c r="N74" s="102">
        <f>SUM(J74:M74)</f>
        <v>0</v>
      </c>
      <c r="O74" s="250" t="s">
        <v>206</v>
      </c>
      <c r="P74" s="302"/>
    </row>
    <row r="75" spans="1:16" ht="16.5" thickBot="1">
      <c r="A75" s="951"/>
      <c r="B75" s="1306"/>
      <c r="C75" s="1307"/>
      <c r="D75" s="905"/>
      <c r="E75" s="543"/>
      <c r="F75" s="1308"/>
      <c r="G75" s="883"/>
      <c r="H75" s="906"/>
      <c r="I75" s="950"/>
      <c r="J75" s="949"/>
      <c r="K75" s="949"/>
      <c r="L75" s="949"/>
      <c r="M75" s="949"/>
      <c r="N75" s="883"/>
      <c r="O75" s="941"/>
      <c r="P75" s="302"/>
    </row>
    <row r="76" spans="1:16" ht="15.75">
      <c r="A76" s="550"/>
      <c r="B76" s="551"/>
      <c r="C76" s="552"/>
      <c r="D76" s="553"/>
      <c r="E76" s="554"/>
      <c r="F76" s="555"/>
      <c r="G76" s="556"/>
      <c r="H76" s="556"/>
      <c r="I76" s="556"/>
      <c r="J76" s="557"/>
      <c r="K76" s="557"/>
      <c r="L76" s="557"/>
      <c r="M76" s="556"/>
      <c r="N76" s="556"/>
      <c r="O76" s="558"/>
      <c r="P76" s="299"/>
    </row>
    <row r="77" spans="1:16" ht="15.75">
      <c r="A77" s="542">
        <v>5</v>
      </c>
      <c r="B77" s="540" t="s">
        <v>49</v>
      </c>
      <c r="C77" s="909" t="s">
        <v>31</v>
      </c>
      <c r="D77" s="905" t="s">
        <v>19</v>
      </c>
      <c r="E77" s="543"/>
      <c r="F77" s="947" t="s">
        <v>19</v>
      </c>
      <c r="G77" s="883">
        <v>0</v>
      </c>
      <c r="H77" s="906">
        <v>0</v>
      </c>
      <c r="I77" s="948">
        <f>SUM(G77:H77)</f>
        <v>0</v>
      </c>
      <c r="J77" s="949">
        <v>0</v>
      </c>
      <c r="K77" s="949">
        <v>0</v>
      </c>
      <c r="L77" s="949">
        <v>0</v>
      </c>
      <c r="M77" s="949">
        <v>0</v>
      </c>
      <c r="N77" s="949">
        <v>0</v>
      </c>
      <c r="O77" s="950" t="s">
        <v>19</v>
      </c>
      <c r="P77" s="523">
        <v>0</v>
      </c>
    </row>
    <row r="78" spans="1:16" ht="15.75">
      <c r="A78" s="934"/>
      <c r="B78" s="935"/>
      <c r="C78" s="575" t="s">
        <v>32</v>
      </c>
      <c r="D78" s="905" t="s">
        <v>19</v>
      </c>
      <c r="E78" s="543"/>
      <c r="F78" s="947" t="s">
        <v>19</v>
      </c>
      <c r="G78" s="883">
        <v>0</v>
      </c>
      <c r="H78" s="906">
        <v>0</v>
      </c>
      <c r="I78" s="948">
        <f>SUM(G78:H78)</f>
        <v>0</v>
      </c>
      <c r="J78" s="949">
        <v>0</v>
      </c>
      <c r="K78" s="949">
        <v>0</v>
      </c>
      <c r="L78" s="949">
        <v>0</v>
      </c>
      <c r="M78" s="949">
        <v>0</v>
      </c>
      <c r="N78" s="949">
        <v>0</v>
      </c>
      <c r="O78" s="950" t="s">
        <v>19</v>
      </c>
      <c r="P78" s="523">
        <v>0</v>
      </c>
    </row>
    <row r="79" spans="1:16" ht="15.75">
      <c r="A79" s="560"/>
      <c r="B79" s="561"/>
      <c r="C79" s="559" t="s">
        <v>33</v>
      </c>
      <c r="D79" s="177">
        <v>13</v>
      </c>
      <c r="E79" s="38" t="s">
        <v>28</v>
      </c>
      <c r="F79" s="646" t="s">
        <v>125</v>
      </c>
      <c r="G79" s="629">
        <v>0.01</v>
      </c>
      <c r="H79" s="629">
        <v>0</v>
      </c>
      <c r="I79" s="629">
        <f>SUM(G79:H79)</f>
        <v>0.01</v>
      </c>
      <c r="J79" s="724">
        <v>0</v>
      </c>
      <c r="K79" s="724">
        <v>0</v>
      </c>
      <c r="L79" s="724">
        <v>0</v>
      </c>
      <c r="M79" s="724">
        <v>0</v>
      </c>
      <c r="N79" s="724">
        <v>0</v>
      </c>
      <c r="O79" s="723" t="s">
        <v>19</v>
      </c>
      <c r="P79" s="523">
        <v>0</v>
      </c>
    </row>
    <row r="80" spans="1:16" ht="15.75">
      <c r="A80" s="545"/>
      <c r="B80" s="923"/>
      <c r="C80" s="924" t="s">
        <v>34</v>
      </c>
      <c r="D80" s="898" t="s">
        <v>19</v>
      </c>
      <c r="E80" s="543"/>
      <c r="F80" s="933" t="s">
        <v>19</v>
      </c>
      <c r="G80" s="573">
        <v>0</v>
      </c>
      <c r="H80" s="573">
        <v>0</v>
      </c>
      <c r="I80" s="948">
        <f>SUM(G80:H80)</f>
        <v>0</v>
      </c>
      <c r="J80" s="949">
        <v>0</v>
      </c>
      <c r="K80" s="949">
        <v>0</v>
      </c>
      <c r="L80" s="949">
        <v>0</v>
      </c>
      <c r="M80" s="949">
        <v>0</v>
      </c>
      <c r="N80" s="949">
        <v>0</v>
      </c>
      <c r="O80" s="573" t="s">
        <v>19</v>
      </c>
      <c r="P80" s="302" t="s">
        <v>19</v>
      </c>
    </row>
    <row r="81" spans="1:16" ht="16.5" thickBot="1">
      <c r="A81" s="567"/>
      <c r="B81" s="568"/>
      <c r="C81" s="569" t="s">
        <v>35</v>
      </c>
      <c r="D81" s="570">
        <v>0</v>
      </c>
      <c r="E81" s="571"/>
      <c r="F81" s="942" t="s">
        <v>19</v>
      </c>
      <c r="G81" s="943">
        <v>0</v>
      </c>
      <c r="H81" s="944">
        <v>0</v>
      </c>
      <c r="I81" s="945">
        <f>SUM(G81:H81)</f>
        <v>0</v>
      </c>
      <c r="J81" s="943">
        <v>0</v>
      </c>
      <c r="K81" s="943">
        <v>0</v>
      </c>
      <c r="L81" s="946">
        <v>0</v>
      </c>
      <c r="M81" s="579">
        <v>0</v>
      </c>
      <c r="N81" s="579">
        <v>0</v>
      </c>
      <c r="O81" s="892">
        <v>0</v>
      </c>
      <c r="P81" s="893">
        <v>0</v>
      </c>
    </row>
    <row r="82" spans="1:16" ht="15.75">
      <c r="A82" s="562"/>
      <c r="B82" s="563"/>
      <c r="C82" s="1395"/>
      <c r="D82" s="564"/>
      <c r="E82" s="1396"/>
      <c r="F82" s="565"/>
      <c r="G82" s="566"/>
      <c r="H82" s="566"/>
      <c r="I82" s="566"/>
      <c r="J82" s="566"/>
      <c r="K82" s="566"/>
      <c r="L82" s="566"/>
      <c r="M82" s="566"/>
      <c r="N82" s="566"/>
      <c r="O82" s="565"/>
      <c r="P82" s="491"/>
    </row>
    <row r="83" spans="1:16" ht="15.75">
      <c r="A83" s="542">
        <v>6</v>
      </c>
      <c r="B83" s="540" t="s">
        <v>50</v>
      </c>
      <c r="C83" s="909" t="s">
        <v>31</v>
      </c>
      <c r="D83" s="905" t="s">
        <v>19</v>
      </c>
      <c r="E83" s="543"/>
      <c r="F83" s="947" t="s">
        <v>19</v>
      </c>
      <c r="G83" s="883">
        <v>0</v>
      </c>
      <c r="H83" s="906">
        <v>0</v>
      </c>
      <c r="I83" s="906">
        <v>0</v>
      </c>
      <c r="J83" s="906">
        <v>0</v>
      </c>
      <c r="K83" s="906">
        <v>0</v>
      </c>
      <c r="L83" s="906">
        <v>0</v>
      </c>
      <c r="M83" s="906">
        <v>0</v>
      </c>
      <c r="N83" s="541">
        <f t="shared" ref="N83:N86" si="21">SUM(J83:M83)</f>
        <v>0</v>
      </c>
      <c r="O83" s="950" t="s">
        <v>19</v>
      </c>
      <c r="P83" s="523">
        <v>0</v>
      </c>
    </row>
    <row r="84" spans="1:16" ht="15.75">
      <c r="A84" s="934"/>
      <c r="B84" s="935"/>
      <c r="C84" s="575" t="s">
        <v>32</v>
      </c>
      <c r="D84" s="905" t="s">
        <v>19</v>
      </c>
      <c r="E84" s="543"/>
      <c r="F84" s="947" t="s">
        <v>19</v>
      </c>
      <c r="G84" s="883">
        <v>0</v>
      </c>
      <c r="H84" s="906">
        <v>0</v>
      </c>
      <c r="I84" s="906">
        <v>0</v>
      </c>
      <c r="J84" s="906">
        <v>0</v>
      </c>
      <c r="K84" s="906">
        <v>0</v>
      </c>
      <c r="L84" s="906">
        <v>0</v>
      </c>
      <c r="M84" s="906">
        <v>0</v>
      </c>
      <c r="N84" s="548">
        <f t="shared" si="21"/>
        <v>0</v>
      </c>
      <c r="O84" s="950" t="s">
        <v>19</v>
      </c>
      <c r="P84" s="523">
        <v>0</v>
      </c>
    </row>
    <row r="85" spans="1:16" ht="15.75">
      <c r="A85" s="560"/>
      <c r="B85" s="561"/>
      <c r="C85" s="559" t="s">
        <v>33</v>
      </c>
      <c r="D85" s="905" t="s">
        <v>19</v>
      </c>
      <c r="E85" s="543"/>
      <c r="F85" s="947" t="s">
        <v>19</v>
      </c>
      <c r="G85" s="883">
        <v>0</v>
      </c>
      <c r="H85" s="906">
        <v>0</v>
      </c>
      <c r="I85" s="906">
        <v>0</v>
      </c>
      <c r="J85" s="906">
        <v>0</v>
      </c>
      <c r="K85" s="906">
        <v>0</v>
      </c>
      <c r="L85" s="906">
        <v>0</v>
      </c>
      <c r="M85" s="906">
        <v>0</v>
      </c>
      <c r="N85" s="548">
        <f t="shared" si="21"/>
        <v>0</v>
      </c>
      <c r="O85" s="950" t="s">
        <v>19</v>
      </c>
      <c r="P85" s="523">
        <v>0</v>
      </c>
    </row>
    <row r="86" spans="1:16" ht="15.75">
      <c r="A86" s="545"/>
      <c r="B86" s="923"/>
      <c r="C86" s="924" t="s">
        <v>34</v>
      </c>
      <c r="D86" s="905" t="s">
        <v>19</v>
      </c>
      <c r="E86" s="543"/>
      <c r="F86" s="947" t="s">
        <v>19</v>
      </c>
      <c r="G86" s="883">
        <v>0</v>
      </c>
      <c r="H86" s="906">
        <v>0</v>
      </c>
      <c r="I86" s="906">
        <v>0</v>
      </c>
      <c r="J86" s="906">
        <v>0</v>
      </c>
      <c r="K86" s="906">
        <v>0</v>
      </c>
      <c r="L86" s="906">
        <v>0</v>
      </c>
      <c r="M86" s="906">
        <v>0</v>
      </c>
      <c r="N86" s="548">
        <f t="shared" si="21"/>
        <v>0</v>
      </c>
      <c r="O86" s="950" t="s">
        <v>19</v>
      </c>
      <c r="P86" s="523">
        <v>0</v>
      </c>
    </row>
    <row r="87" spans="1:16" ht="15.75">
      <c r="A87" s="951"/>
      <c r="B87" s="952"/>
      <c r="C87" s="924" t="s">
        <v>35</v>
      </c>
      <c r="D87" s="264">
        <v>11107</v>
      </c>
      <c r="E87" s="222" t="s">
        <v>28</v>
      </c>
      <c r="F87" s="267" t="s">
        <v>20</v>
      </c>
      <c r="G87" s="265">
        <v>245</v>
      </c>
      <c r="H87" s="266">
        <v>136</v>
      </c>
      <c r="I87" s="268">
        <f>SUM(G87:H87)</f>
        <v>381</v>
      </c>
      <c r="J87" s="391">
        <v>0</v>
      </c>
      <c r="K87" s="391">
        <v>0</v>
      </c>
      <c r="L87" s="392">
        <v>0</v>
      </c>
      <c r="M87" s="393">
        <v>0</v>
      </c>
      <c r="N87" s="393">
        <f>SUM(J87:M87)</f>
        <v>0</v>
      </c>
      <c r="O87" s="269" t="s">
        <v>43</v>
      </c>
      <c r="P87" s="479">
        <v>296600000</v>
      </c>
    </row>
    <row r="88" spans="1:16" ht="16.5" thickBot="1">
      <c r="A88" s="567"/>
      <c r="B88" s="568"/>
      <c r="C88" s="569"/>
      <c r="D88" s="226"/>
      <c r="E88" s="227"/>
      <c r="F88" s="400" t="s">
        <v>30</v>
      </c>
      <c r="G88" s="401">
        <v>154</v>
      </c>
      <c r="H88" s="401">
        <v>62</v>
      </c>
      <c r="I88" s="268">
        <f>SUM(G88:H88)</f>
        <v>216</v>
      </c>
      <c r="J88" s="391">
        <v>0</v>
      </c>
      <c r="K88" s="391">
        <v>0</v>
      </c>
      <c r="L88" s="392">
        <v>0</v>
      </c>
      <c r="M88" s="342">
        <v>19</v>
      </c>
      <c r="N88" s="342">
        <f>SUM(J88:M88)</f>
        <v>19</v>
      </c>
      <c r="O88" s="27" t="s">
        <v>57</v>
      </c>
      <c r="P88" s="847"/>
    </row>
    <row r="89" spans="1:16" ht="15.75">
      <c r="A89" s="550"/>
      <c r="B89" s="551"/>
      <c r="C89" s="552"/>
      <c r="D89" s="553"/>
      <c r="E89" s="554"/>
      <c r="F89" s="555"/>
      <c r="G89" s="556"/>
      <c r="H89" s="556"/>
      <c r="I89" s="556"/>
      <c r="J89" s="557"/>
      <c r="K89" s="557"/>
      <c r="L89" s="557"/>
      <c r="M89" s="556"/>
      <c r="N89" s="556"/>
      <c r="O89" s="558"/>
      <c r="P89" s="299"/>
    </row>
    <row r="90" spans="1:16" ht="15.75">
      <c r="A90" s="542">
        <v>7</v>
      </c>
      <c r="B90" s="540" t="s">
        <v>80</v>
      </c>
      <c r="C90" s="909" t="s">
        <v>31</v>
      </c>
      <c r="D90" s="645">
        <v>72</v>
      </c>
      <c r="E90" s="38" t="s">
        <v>28</v>
      </c>
      <c r="F90" s="73" t="s">
        <v>23</v>
      </c>
      <c r="G90" s="626">
        <v>0.5</v>
      </c>
      <c r="H90" s="627">
        <v>0</v>
      </c>
      <c r="I90" s="626">
        <f>SUM(G90:H90)</f>
        <v>0.5</v>
      </c>
      <c r="J90" s="628">
        <v>0</v>
      </c>
      <c r="K90" s="628">
        <v>0</v>
      </c>
      <c r="L90" s="627">
        <v>0</v>
      </c>
      <c r="M90" s="626">
        <v>0.5</v>
      </c>
      <c r="N90" s="629">
        <f>SUM(J90:M90)</f>
        <v>0.5</v>
      </c>
      <c r="O90" s="71" t="s">
        <v>96</v>
      </c>
      <c r="P90" s="1068" t="s">
        <v>148</v>
      </c>
    </row>
    <row r="91" spans="1:16" ht="15.75">
      <c r="A91" s="542"/>
      <c r="B91" s="540"/>
      <c r="C91" s="909"/>
      <c r="D91" s="321"/>
      <c r="E91" s="38"/>
      <c r="F91" s="73" t="s">
        <v>147</v>
      </c>
      <c r="G91" s="626"/>
      <c r="H91" s="627"/>
      <c r="I91" s="629"/>
      <c r="J91" s="628"/>
      <c r="K91" s="628"/>
      <c r="L91" s="628"/>
      <c r="M91" s="626"/>
      <c r="N91" s="629"/>
      <c r="O91" s="71" t="s">
        <v>97</v>
      </c>
      <c r="P91" s="302"/>
    </row>
    <row r="92" spans="1:16" ht="15.75">
      <c r="A92" s="542"/>
      <c r="B92" s="540"/>
      <c r="C92" s="909"/>
      <c r="D92" s="321"/>
      <c r="E92" s="38"/>
      <c r="F92" s="73"/>
      <c r="G92" s="626"/>
      <c r="H92" s="627"/>
      <c r="I92" s="629"/>
      <c r="J92" s="628"/>
      <c r="K92" s="628"/>
      <c r="L92" s="628"/>
      <c r="M92" s="626"/>
      <c r="N92" s="629"/>
      <c r="O92" s="71" t="s">
        <v>98</v>
      </c>
      <c r="P92" s="302"/>
    </row>
    <row r="93" spans="1:16" ht="15.75">
      <c r="A93" s="542"/>
      <c r="B93" s="540"/>
      <c r="C93" s="909"/>
      <c r="D93" s="321"/>
      <c r="E93" s="38"/>
      <c r="F93" s="73"/>
      <c r="G93" s="626"/>
      <c r="H93" s="627"/>
      <c r="I93" s="629"/>
      <c r="J93" s="628"/>
      <c r="K93" s="628"/>
      <c r="L93" s="628"/>
      <c r="M93" s="626"/>
      <c r="N93" s="629"/>
      <c r="O93" s="71" t="s">
        <v>99</v>
      </c>
      <c r="P93" s="302"/>
    </row>
    <row r="94" spans="1:16" ht="15.75">
      <c r="A94" s="542"/>
      <c r="B94" s="540"/>
      <c r="C94" s="909"/>
      <c r="D94" s="321"/>
      <c r="E94" s="38"/>
      <c r="F94" s="73"/>
      <c r="G94" s="626"/>
      <c r="H94" s="627"/>
      <c r="I94" s="629"/>
      <c r="J94" s="628"/>
      <c r="K94" s="628"/>
      <c r="L94" s="628"/>
      <c r="M94" s="626"/>
      <c r="N94" s="629"/>
      <c r="O94" s="71" t="s">
        <v>100</v>
      </c>
      <c r="P94" s="302"/>
    </row>
    <row r="95" spans="1:16" ht="15.75">
      <c r="A95" s="542"/>
      <c r="B95" s="540"/>
      <c r="C95" s="909"/>
      <c r="D95" s="321"/>
      <c r="E95" s="38"/>
      <c r="F95" s="73"/>
      <c r="G95" s="626"/>
      <c r="H95" s="627"/>
      <c r="I95" s="629"/>
      <c r="J95" s="628"/>
      <c r="K95" s="628"/>
      <c r="L95" s="628"/>
      <c r="M95" s="626"/>
      <c r="N95" s="629"/>
      <c r="O95" s="71" t="s">
        <v>101</v>
      </c>
      <c r="P95" s="302"/>
    </row>
    <row r="96" spans="1:16" ht="15.75">
      <c r="A96" s="542"/>
      <c r="B96" s="540"/>
      <c r="C96" s="909"/>
      <c r="D96" s="321"/>
      <c r="E96" s="38"/>
      <c r="F96" s="73" t="s">
        <v>51</v>
      </c>
      <c r="G96" s="626">
        <v>0.5</v>
      </c>
      <c r="H96" s="627">
        <v>0</v>
      </c>
      <c r="I96" s="626">
        <f>SUM(G96:H96)</f>
        <v>0.5</v>
      </c>
      <c r="J96" s="628">
        <v>0</v>
      </c>
      <c r="K96" s="628">
        <v>0</v>
      </c>
      <c r="L96" s="627">
        <v>0</v>
      </c>
      <c r="M96" s="626">
        <v>0.5</v>
      </c>
      <c r="N96" s="629">
        <f>SUM(J96:M96)</f>
        <v>0.5</v>
      </c>
      <c r="O96" s="71" t="s">
        <v>102</v>
      </c>
      <c r="P96" s="1068" t="s">
        <v>148</v>
      </c>
    </row>
    <row r="97" spans="1:16" ht="15.75">
      <c r="A97" s="542"/>
      <c r="B97" s="540"/>
      <c r="C97" s="909"/>
      <c r="D97" s="321"/>
      <c r="E97" s="38"/>
      <c r="F97" s="73" t="s">
        <v>149</v>
      </c>
      <c r="G97" s="626"/>
      <c r="H97" s="627"/>
      <c r="I97" s="629"/>
      <c r="J97" s="628"/>
      <c r="K97" s="628"/>
      <c r="L97" s="628"/>
      <c r="M97" s="626"/>
      <c r="N97" s="629"/>
      <c r="O97" s="71" t="s">
        <v>103</v>
      </c>
      <c r="P97" s="302"/>
    </row>
    <row r="98" spans="1:16" ht="15.75">
      <c r="A98" s="542"/>
      <c r="B98" s="540"/>
      <c r="C98" s="909"/>
      <c r="D98" s="321"/>
      <c r="E98" s="38"/>
      <c r="F98" s="73"/>
      <c r="G98" s="626"/>
      <c r="H98" s="627"/>
      <c r="I98" s="629"/>
      <c r="J98" s="628"/>
      <c r="K98" s="628"/>
      <c r="L98" s="628"/>
      <c r="M98" s="626"/>
      <c r="N98" s="629"/>
      <c r="O98" s="71" t="s">
        <v>104</v>
      </c>
      <c r="P98" s="302"/>
    </row>
    <row r="99" spans="1:16" ht="15.75">
      <c r="A99" s="542"/>
      <c r="B99" s="540"/>
      <c r="C99" s="909"/>
      <c r="D99" s="321"/>
      <c r="E99" s="38"/>
      <c r="F99" s="73" t="s">
        <v>164</v>
      </c>
      <c r="G99" s="626">
        <v>1</v>
      </c>
      <c r="H99" s="627">
        <v>0</v>
      </c>
      <c r="I99" s="626">
        <f>SUM(G99:H99)</f>
        <v>1</v>
      </c>
      <c r="J99" s="628">
        <v>0</v>
      </c>
      <c r="K99" s="628">
        <v>0</v>
      </c>
      <c r="L99" s="627">
        <v>0</v>
      </c>
      <c r="M99" s="626">
        <v>1</v>
      </c>
      <c r="N99" s="629">
        <f>SUM(J99:M99)</f>
        <v>1</v>
      </c>
      <c r="O99" s="71" t="s">
        <v>166</v>
      </c>
      <c r="P99" s="1068" t="s">
        <v>148</v>
      </c>
    </row>
    <row r="100" spans="1:16" ht="15.75">
      <c r="A100" s="542"/>
      <c r="B100" s="540"/>
      <c r="C100" s="909"/>
      <c r="D100" s="321"/>
      <c r="E100" s="38"/>
      <c r="F100" s="73" t="s">
        <v>165</v>
      </c>
      <c r="G100" s="626"/>
      <c r="H100" s="627"/>
      <c r="I100" s="629"/>
      <c r="J100" s="628"/>
      <c r="K100" s="628"/>
      <c r="L100" s="628"/>
      <c r="M100" s="626"/>
      <c r="N100" s="629"/>
      <c r="O100" s="71" t="s">
        <v>215</v>
      </c>
      <c r="P100" s="302"/>
    </row>
    <row r="101" spans="1:16" ht="15.75">
      <c r="A101" s="542"/>
      <c r="B101" s="540"/>
      <c r="C101" s="909"/>
      <c r="D101" s="645">
        <v>76</v>
      </c>
      <c r="E101" s="38" t="s">
        <v>28</v>
      </c>
      <c r="F101" s="1440" t="s">
        <v>95</v>
      </c>
      <c r="G101" s="626">
        <v>0.75</v>
      </c>
      <c r="H101" s="627">
        <v>0</v>
      </c>
      <c r="I101" s="626">
        <f>SUM(G101:H101)</f>
        <v>0.75</v>
      </c>
      <c r="J101" s="628">
        <v>0</v>
      </c>
      <c r="K101" s="628">
        <v>0</v>
      </c>
      <c r="L101" s="627">
        <v>0</v>
      </c>
      <c r="M101" s="626">
        <v>0.75</v>
      </c>
      <c r="N101" s="629">
        <f>SUM(J101:M101)</f>
        <v>0.75</v>
      </c>
      <c r="O101" s="71" t="s">
        <v>105</v>
      </c>
      <c r="P101" s="1068" t="s">
        <v>148</v>
      </c>
    </row>
    <row r="102" spans="1:16" ht="15.75">
      <c r="A102" s="542"/>
      <c r="B102" s="540"/>
      <c r="C102" s="909"/>
      <c r="D102" s="645"/>
      <c r="E102" s="38"/>
      <c r="F102" s="1440"/>
      <c r="G102" s="626"/>
      <c r="H102" s="627"/>
      <c r="I102" s="629"/>
      <c r="J102" s="628"/>
      <c r="K102" s="628"/>
      <c r="L102" s="628"/>
      <c r="M102" s="626"/>
      <c r="N102" s="629"/>
      <c r="O102" s="71" t="s">
        <v>106</v>
      </c>
      <c r="P102" s="302"/>
    </row>
    <row r="103" spans="1:16" ht="15.75">
      <c r="A103" s="542"/>
      <c r="B103" s="540"/>
      <c r="C103" s="909"/>
      <c r="D103" s="645"/>
      <c r="E103" s="38"/>
      <c r="F103" s="73" t="s">
        <v>150</v>
      </c>
      <c r="G103" s="626"/>
      <c r="H103" s="627"/>
      <c r="I103" s="629"/>
      <c r="J103" s="628"/>
      <c r="K103" s="628"/>
      <c r="L103" s="628"/>
      <c r="M103" s="626"/>
      <c r="N103" s="629"/>
      <c r="O103" s="71" t="s">
        <v>107</v>
      </c>
      <c r="P103" s="302"/>
    </row>
    <row r="104" spans="1:16" ht="15.75">
      <c r="A104" s="542"/>
      <c r="B104" s="540"/>
      <c r="C104" s="909"/>
      <c r="D104" s="645"/>
      <c r="E104" s="38"/>
      <c r="F104" s="73" t="s">
        <v>151</v>
      </c>
      <c r="G104" s="626"/>
      <c r="H104" s="627"/>
      <c r="I104" s="629"/>
      <c r="J104" s="628"/>
      <c r="K104" s="628"/>
      <c r="L104" s="628"/>
      <c r="M104" s="626"/>
      <c r="N104" s="629"/>
      <c r="O104" s="71"/>
      <c r="P104" s="302"/>
    </row>
    <row r="105" spans="1:16" ht="15.75">
      <c r="A105" s="542"/>
      <c r="B105" s="540"/>
      <c r="C105" s="909"/>
      <c r="D105" s="645"/>
      <c r="E105" s="38"/>
      <c r="F105" s="73" t="s">
        <v>52</v>
      </c>
      <c r="G105" s="626">
        <v>0.85</v>
      </c>
      <c r="H105" s="627">
        <v>0</v>
      </c>
      <c r="I105" s="626">
        <f>SUM(G105:H105)</f>
        <v>0.85</v>
      </c>
      <c r="J105" s="628">
        <v>0</v>
      </c>
      <c r="K105" s="628">
        <v>0</v>
      </c>
      <c r="L105" s="627">
        <v>0</v>
      </c>
      <c r="M105" s="626">
        <v>0.85</v>
      </c>
      <c r="N105" s="629">
        <f>SUM(J105:M105)</f>
        <v>0.85</v>
      </c>
      <c r="O105" s="71" t="s">
        <v>108</v>
      </c>
      <c r="P105" s="1068" t="s">
        <v>148</v>
      </c>
    </row>
    <row r="106" spans="1:16" ht="15.75">
      <c r="A106" s="542"/>
      <c r="B106" s="540"/>
      <c r="C106" s="909"/>
      <c r="D106" s="645"/>
      <c r="E106" s="38"/>
      <c r="F106" s="73" t="s">
        <v>152</v>
      </c>
      <c r="G106" s="290"/>
      <c r="H106" s="290"/>
      <c r="I106" s="509"/>
      <c r="J106" s="510"/>
      <c r="K106" s="510"/>
      <c r="L106" s="510"/>
      <c r="M106" s="290"/>
      <c r="N106" s="509"/>
      <c r="O106" s="71" t="s">
        <v>109</v>
      </c>
      <c r="P106" s="302"/>
    </row>
    <row r="107" spans="1:16" ht="15.75">
      <c r="A107" s="542"/>
      <c r="B107" s="540"/>
      <c r="C107" s="909"/>
      <c r="D107" s="645"/>
      <c r="E107" s="38"/>
      <c r="F107" s="73" t="s">
        <v>153</v>
      </c>
      <c r="G107" s="290"/>
      <c r="H107" s="290"/>
      <c r="I107" s="509"/>
      <c r="J107" s="510"/>
      <c r="K107" s="510"/>
      <c r="L107" s="510"/>
      <c r="M107" s="290"/>
      <c r="N107" s="509"/>
      <c r="O107" s="71" t="s">
        <v>110</v>
      </c>
      <c r="P107" s="302"/>
    </row>
    <row r="108" spans="1:16" ht="15.75">
      <c r="A108" s="934"/>
      <c r="B108" s="935"/>
      <c r="C108" s="953" t="s">
        <v>32</v>
      </c>
      <c r="D108" s="632">
        <v>834</v>
      </c>
      <c r="E108" s="633" t="s">
        <v>28</v>
      </c>
      <c r="F108" s="73" t="s">
        <v>76</v>
      </c>
      <c r="G108" s="626">
        <v>0.5</v>
      </c>
      <c r="H108" s="1011">
        <v>1</v>
      </c>
      <c r="I108" s="626">
        <f>SUM(G108:H108)</f>
        <v>1.5</v>
      </c>
      <c r="J108" s="628">
        <v>0</v>
      </c>
      <c r="K108" s="628">
        <v>0</v>
      </c>
      <c r="L108" s="627">
        <v>0</v>
      </c>
      <c r="M108" s="626">
        <v>1.5</v>
      </c>
      <c r="N108" s="1397">
        <f>SUM(J108:M108)</f>
        <v>1.5</v>
      </c>
      <c r="O108" s="71" t="s">
        <v>111</v>
      </c>
      <c r="P108" s="1068" t="s">
        <v>148</v>
      </c>
    </row>
    <row r="109" spans="1:16" ht="15.75">
      <c r="A109" s="934"/>
      <c r="B109" s="935"/>
      <c r="C109" s="953"/>
      <c r="D109" s="632"/>
      <c r="E109" s="633"/>
      <c r="F109" s="73"/>
      <c r="G109" s="626"/>
      <c r="H109" s="1011"/>
      <c r="I109" s="626"/>
      <c r="J109" s="628"/>
      <c r="K109" s="628"/>
      <c r="L109" s="627"/>
      <c r="M109" s="626"/>
      <c r="N109" s="1397"/>
      <c r="O109" s="71" t="s">
        <v>264</v>
      </c>
      <c r="P109" s="1068"/>
    </row>
    <row r="110" spans="1:16" ht="15.75">
      <c r="A110" s="560"/>
      <c r="B110" s="561"/>
      <c r="C110" s="559" t="s">
        <v>33</v>
      </c>
      <c r="D110" s="905" t="s">
        <v>19</v>
      </c>
      <c r="E110" s="543"/>
      <c r="F110" s="947" t="s">
        <v>19</v>
      </c>
      <c r="G110" s="883">
        <v>0</v>
      </c>
      <c r="H110" s="906">
        <v>0</v>
      </c>
      <c r="I110" s="948">
        <f t="shared" ref="I110:I111" si="22">SUM(G110:H110)</f>
        <v>0</v>
      </c>
      <c r="J110" s="949">
        <v>0</v>
      </c>
      <c r="K110" s="949">
        <v>0</v>
      </c>
      <c r="L110" s="949">
        <v>0</v>
      </c>
      <c r="M110" s="949">
        <v>0</v>
      </c>
      <c r="N110" s="949">
        <v>0</v>
      </c>
      <c r="O110" s="941"/>
      <c r="P110" s="302" t="s">
        <v>19</v>
      </c>
    </row>
    <row r="111" spans="1:16" ht="15.75">
      <c r="A111" s="545"/>
      <c r="B111" s="923"/>
      <c r="C111" s="924" t="s">
        <v>34</v>
      </c>
      <c r="D111" s="898" t="s">
        <v>19</v>
      </c>
      <c r="E111" s="543"/>
      <c r="F111" s="933" t="s">
        <v>19</v>
      </c>
      <c r="G111" s="573">
        <v>0</v>
      </c>
      <c r="H111" s="573">
        <v>0</v>
      </c>
      <c r="I111" s="948">
        <f t="shared" si="22"/>
        <v>0</v>
      </c>
      <c r="J111" s="949">
        <v>0</v>
      </c>
      <c r="K111" s="949">
        <v>0</v>
      </c>
      <c r="L111" s="949">
        <v>0</v>
      </c>
      <c r="M111" s="949">
        <v>0</v>
      </c>
      <c r="N111" s="949">
        <v>0</v>
      </c>
      <c r="O111" s="573" t="s">
        <v>19</v>
      </c>
      <c r="P111" s="302" t="s">
        <v>19</v>
      </c>
    </row>
    <row r="112" spans="1:16" ht="52.5" customHeight="1">
      <c r="A112" s="951"/>
      <c r="B112" s="952"/>
      <c r="C112" s="954" t="s">
        <v>35</v>
      </c>
      <c r="D112" s="1110">
        <v>4458</v>
      </c>
      <c r="E112" s="633" t="s">
        <v>28</v>
      </c>
      <c r="F112" s="1111" t="s">
        <v>154</v>
      </c>
      <c r="G112" s="635">
        <v>6.1</v>
      </c>
      <c r="H112" s="635">
        <v>0.4</v>
      </c>
      <c r="I112" s="635">
        <f>SUM(G112:H112)</f>
        <v>6.5</v>
      </c>
      <c r="J112" s="641">
        <v>0</v>
      </c>
      <c r="K112" s="641">
        <v>0</v>
      </c>
      <c r="L112" s="641">
        <v>0</v>
      </c>
      <c r="M112" s="635">
        <v>5</v>
      </c>
      <c r="N112" s="691">
        <f>SUM(J112:M112)</f>
        <v>5</v>
      </c>
      <c r="O112" s="643" t="s">
        <v>155</v>
      </c>
      <c r="P112" s="1109" t="s">
        <v>156</v>
      </c>
    </row>
    <row r="113" spans="1:16" ht="34.5" customHeight="1" thickBot="1">
      <c r="A113" s="951"/>
      <c r="B113" s="952"/>
      <c r="C113" s="954"/>
      <c r="D113" s="1110"/>
      <c r="E113" s="633"/>
      <c r="F113" s="1111" t="s">
        <v>167</v>
      </c>
      <c r="G113" s="635">
        <v>2</v>
      </c>
      <c r="H113" s="635">
        <v>0</v>
      </c>
      <c r="I113" s="635">
        <f>SUM(G113:H113)</f>
        <v>2</v>
      </c>
      <c r="J113" s="641">
        <v>0</v>
      </c>
      <c r="K113" s="641">
        <v>0</v>
      </c>
      <c r="L113" s="641">
        <v>0</v>
      </c>
      <c r="M113" s="635">
        <v>2</v>
      </c>
      <c r="N113" s="691">
        <f>SUM(J113:M113)</f>
        <v>2</v>
      </c>
      <c r="O113" s="643" t="s">
        <v>168</v>
      </c>
      <c r="P113" s="1109" t="s">
        <v>156</v>
      </c>
    </row>
    <row r="114" spans="1:16" ht="15.75">
      <c r="A114" s="562"/>
      <c r="B114" s="563"/>
      <c r="C114" s="1395"/>
      <c r="D114" s="564"/>
      <c r="E114" s="1396"/>
      <c r="F114" s="565"/>
      <c r="G114" s="566"/>
      <c r="H114" s="566"/>
      <c r="I114" s="566"/>
      <c r="J114" s="566"/>
      <c r="K114" s="566"/>
      <c r="L114" s="566"/>
      <c r="M114" s="566"/>
      <c r="N114" s="566"/>
      <c r="O114" s="565"/>
      <c r="P114" s="491"/>
    </row>
    <row r="115" spans="1:16" ht="15.75">
      <c r="A115" s="542">
        <v>8</v>
      </c>
      <c r="B115" s="540" t="s">
        <v>81</v>
      </c>
      <c r="C115" s="909" t="s">
        <v>31</v>
      </c>
      <c r="D115" s="905" t="s">
        <v>19</v>
      </c>
      <c r="E115" s="543"/>
      <c r="F115" s="947" t="s">
        <v>19</v>
      </c>
      <c r="G115" s="883">
        <v>0</v>
      </c>
      <c r="H115" s="906">
        <v>0</v>
      </c>
      <c r="I115" s="906">
        <v>0</v>
      </c>
      <c r="J115" s="906">
        <v>0</v>
      </c>
      <c r="K115" s="906">
        <v>0</v>
      </c>
      <c r="L115" s="906">
        <v>0</v>
      </c>
      <c r="M115" s="906">
        <v>0</v>
      </c>
      <c r="N115" s="912">
        <f>SUM(J115:M115)</f>
        <v>0</v>
      </c>
      <c r="O115" s="950" t="s">
        <v>19</v>
      </c>
      <c r="P115" s="523">
        <v>0</v>
      </c>
    </row>
    <row r="116" spans="1:16" ht="15.75">
      <c r="A116" s="934"/>
      <c r="B116" s="935"/>
      <c r="C116" s="575" t="s">
        <v>32</v>
      </c>
      <c r="D116" s="905" t="s">
        <v>19</v>
      </c>
      <c r="E116" s="543"/>
      <c r="F116" s="947" t="s">
        <v>19</v>
      </c>
      <c r="G116" s="883">
        <v>0</v>
      </c>
      <c r="H116" s="906">
        <v>0</v>
      </c>
      <c r="I116" s="906">
        <v>0</v>
      </c>
      <c r="J116" s="906">
        <v>0</v>
      </c>
      <c r="K116" s="906">
        <v>0</v>
      </c>
      <c r="L116" s="906">
        <v>0</v>
      </c>
      <c r="M116" s="906">
        <v>0</v>
      </c>
      <c r="N116" s="548">
        <f>SUM(J116:M116)</f>
        <v>0</v>
      </c>
      <c r="O116" s="950" t="s">
        <v>19</v>
      </c>
      <c r="P116" s="523">
        <v>0</v>
      </c>
    </row>
    <row r="117" spans="1:16" ht="15.75">
      <c r="A117" s="560"/>
      <c r="B117" s="561"/>
      <c r="C117" s="559" t="s">
        <v>33</v>
      </c>
      <c r="D117" s="747">
        <v>1475</v>
      </c>
      <c r="E117" s="743" t="s">
        <v>28</v>
      </c>
      <c r="F117" s="743" t="s">
        <v>130</v>
      </c>
      <c r="G117" s="744">
        <v>28</v>
      </c>
      <c r="H117" s="744">
        <v>9</v>
      </c>
      <c r="I117" s="744">
        <f>SUM(G117:H117)</f>
        <v>37</v>
      </c>
      <c r="J117" s="745">
        <v>0</v>
      </c>
      <c r="K117" s="745">
        <v>0</v>
      </c>
      <c r="L117" s="741">
        <v>20</v>
      </c>
      <c r="M117" s="744">
        <v>17</v>
      </c>
      <c r="N117" s="265">
        <f>SUM(J117:M117)</f>
        <v>37</v>
      </c>
      <c r="O117" s="746" t="s">
        <v>131</v>
      </c>
      <c r="P117" s="1309">
        <v>12500000</v>
      </c>
    </row>
    <row r="118" spans="1:16" ht="15.75">
      <c r="A118" s="545"/>
      <c r="B118" s="923"/>
      <c r="C118" s="924" t="s">
        <v>34</v>
      </c>
      <c r="D118" s="905" t="s">
        <v>19</v>
      </c>
      <c r="E118" s="543"/>
      <c r="F118" s="947" t="s">
        <v>19</v>
      </c>
      <c r="G118" s="883">
        <v>0</v>
      </c>
      <c r="H118" s="906">
        <v>0</v>
      </c>
      <c r="I118" s="906">
        <v>0</v>
      </c>
      <c r="J118" s="906">
        <v>0</v>
      </c>
      <c r="K118" s="906">
        <v>0</v>
      </c>
      <c r="L118" s="906">
        <v>0</v>
      </c>
      <c r="M118" s="906">
        <v>0</v>
      </c>
      <c r="N118" s="912">
        <f>SUM(J118:M118)</f>
        <v>0</v>
      </c>
      <c r="O118" s="950" t="s">
        <v>19</v>
      </c>
      <c r="P118" s="523">
        <v>0</v>
      </c>
    </row>
    <row r="119" spans="1:16" ht="16.5" thickBot="1">
      <c r="A119" s="567"/>
      <c r="B119" s="568"/>
      <c r="C119" s="569" t="s">
        <v>35</v>
      </c>
      <c r="D119" s="1297">
        <v>247.5</v>
      </c>
      <c r="E119" s="848"/>
      <c r="F119" s="848" t="s">
        <v>55</v>
      </c>
      <c r="G119" s="873">
        <v>12</v>
      </c>
      <c r="H119" s="1298">
        <v>0</v>
      </c>
      <c r="I119" s="874">
        <f>SUM(G119:H119)</f>
        <v>12</v>
      </c>
      <c r="J119" s="875">
        <v>0</v>
      </c>
      <c r="K119" s="875">
        <v>0</v>
      </c>
      <c r="L119" s="875">
        <v>0</v>
      </c>
      <c r="M119" s="873">
        <v>12</v>
      </c>
      <c r="N119" s="874">
        <f>SUM(J119:M119)</f>
        <v>12</v>
      </c>
      <c r="O119" s="876" t="s">
        <v>209</v>
      </c>
      <c r="P119" s="1299">
        <v>6000000</v>
      </c>
    </row>
    <row r="120" spans="1:16" ht="15.75">
      <c r="A120" s="562"/>
      <c r="B120" s="563"/>
      <c r="C120" s="1395"/>
      <c r="D120" s="564"/>
      <c r="E120" s="1396"/>
      <c r="F120" s="565"/>
      <c r="G120" s="566"/>
      <c r="H120" s="566"/>
      <c r="I120" s="566"/>
      <c r="J120" s="566"/>
      <c r="K120" s="566"/>
      <c r="L120" s="566"/>
      <c r="M120" s="566"/>
      <c r="N120" s="566"/>
      <c r="O120" s="565"/>
      <c r="P120" s="491"/>
    </row>
    <row r="121" spans="1:16" ht="15.75">
      <c r="A121" s="542">
        <v>9</v>
      </c>
      <c r="B121" s="1358" t="s">
        <v>283</v>
      </c>
      <c r="C121" s="909" t="s">
        <v>31</v>
      </c>
      <c r="D121" s="414">
        <v>2291.1</v>
      </c>
      <c r="E121" s="222"/>
      <c r="F121" s="381" t="s">
        <v>52</v>
      </c>
      <c r="G121" s="296">
        <v>5.82</v>
      </c>
      <c r="H121" s="867">
        <v>2.75</v>
      </c>
      <c r="I121" s="454">
        <f>G121+H121</f>
        <v>8.57</v>
      </c>
      <c r="J121" s="370">
        <v>0</v>
      </c>
      <c r="K121" s="370">
        <v>0</v>
      </c>
      <c r="L121" s="370">
        <v>0</v>
      </c>
      <c r="M121" s="266">
        <v>0</v>
      </c>
      <c r="N121" s="296" t="s">
        <v>19</v>
      </c>
      <c r="O121" s="381" t="s">
        <v>127</v>
      </c>
      <c r="P121" s="347">
        <v>367500</v>
      </c>
    </row>
    <row r="122" spans="1:16" ht="31.5">
      <c r="A122" s="542"/>
      <c r="B122" s="1358"/>
      <c r="C122" s="909"/>
      <c r="D122" s="1041"/>
      <c r="E122" s="294"/>
      <c r="F122" s="1359" t="s">
        <v>26</v>
      </c>
      <c r="G122" s="1360">
        <v>5.82</v>
      </c>
      <c r="H122" s="1361">
        <v>2.75</v>
      </c>
      <c r="I122" s="1362">
        <f t="shared" ref="I122" si="23">G122+H122</f>
        <v>8.57</v>
      </c>
      <c r="J122" s="1363">
        <v>0</v>
      </c>
      <c r="K122" s="1363">
        <v>0</v>
      </c>
      <c r="L122" s="1363">
        <v>0</v>
      </c>
      <c r="M122" s="1364">
        <v>0</v>
      </c>
      <c r="N122" s="1365" t="s">
        <v>19</v>
      </c>
      <c r="O122" s="1394" t="s">
        <v>219</v>
      </c>
      <c r="P122" s="1366">
        <v>367500</v>
      </c>
    </row>
    <row r="123" spans="1:16" ht="15.75">
      <c r="A123" s="542"/>
      <c r="B123" s="1358"/>
      <c r="C123" s="909"/>
      <c r="D123" s="414">
        <v>2291.1</v>
      </c>
      <c r="E123" s="222" t="s">
        <v>28</v>
      </c>
      <c r="F123" s="381" t="s">
        <v>52</v>
      </c>
      <c r="G123" s="296">
        <v>5.82</v>
      </c>
      <c r="H123" s="867">
        <v>2.75</v>
      </c>
      <c r="I123" s="454">
        <f>G123+H123</f>
        <v>8.57</v>
      </c>
      <c r="J123" s="370">
        <v>0</v>
      </c>
      <c r="K123" s="370">
        <v>0</v>
      </c>
      <c r="L123" s="370">
        <v>0</v>
      </c>
      <c r="M123" s="266">
        <v>0</v>
      </c>
      <c r="N123" s="296" t="s">
        <v>19</v>
      </c>
      <c r="O123" s="381" t="s">
        <v>127</v>
      </c>
      <c r="P123" s="347">
        <v>367500</v>
      </c>
    </row>
    <row r="124" spans="1:16" ht="15.75" customHeight="1">
      <c r="A124" s="542"/>
      <c r="B124" s="1358"/>
      <c r="C124" s="909"/>
      <c r="D124" s="1041"/>
      <c r="E124" s="294"/>
      <c r="F124" s="1042" t="s">
        <v>26</v>
      </c>
      <c r="G124" s="378">
        <v>5.82</v>
      </c>
      <c r="H124" s="1044">
        <v>2.75</v>
      </c>
      <c r="I124" s="1045">
        <f t="shared" ref="I124:I129" si="24">G124+H124</f>
        <v>8.57</v>
      </c>
      <c r="J124" s="370">
        <v>0</v>
      </c>
      <c r="K124" s="370">
        <v>0</v>
      </c>
      <c r="L124" s="370">
        <v>0</v>
      </c>
      <c r="M124" s="266">
        <v>0</v>
      </c>
      <c r="N124" s="296" t="s">
        <v>19</v>
      </c>
      <c r="O124" s="1441" t="s">
        <v>219</v>
      </c>
      <c r="P124" s="347">
        <v>367500</v>
      </c>
    </row>
    <row r="125" spans="1:16" ht="15.75">
      <c r="A125" s="542"/>
      <c r="B125" s="1358"/>
      <c r="C125" s="909"/>
      <c r="D125" s="414"/>
      <c r="E125" s="222"/>
      <c r="F125" s="1046" t="s">
        <v>124</v>
      </c>
      <c r="G125" s="296">
        <v>6.08</v>
      </c>
      <c r="H125" s="867">
        <v>3</v>
      </c>
      <c r="I125" s="454">
        <f t="shared" si="24"/>
        <v>9.08</v>
      </c>
      <c r="J125" s="370">
        <v>0</v>
      </c>
      <c r="K125" s="370">
        <v>0</v>
      </c>
      <c r="L125" s="370">
        <v>0</v>
      </c>
      <c r="M125" s="266">
        <v>0</v>
      </c>
      <c r="N125" s="296" t="s">
        <v>19</v>
      </c>
      <c r="O125" s="1442"/>
      <c r="P125" s="347">
        <v>367500</v>
      </c>
    </row>
    <row r="126" spans="1:16" ht="15.75">
      <c r="A126" s="542"/>
      <c r="B126" s="1358"/>
      <c r="C126" s="909"/>
      <c r="D126" s="683"/>
      <c r="E126" s="38"/>
      <c r="F126" s="648" t="s">
        <v>51</v>
      </c>
      <c r="G126" s="677">
        <v>6.08</v>
      </c>
      <c r="H126" s="1038">
        <v>3</v>
      </c>
      <c r="I126" s="1040">
        <f t="shared" si="24"/>
        <v>9.08</v>
      </c>
      <c r="J126" s="370">
        <v>0</v>
      </c>
      <c r="K126" s="370">
        <v>0</v>
      </c>
      <c r="L126" s="370">
        <v>0</v>
      </c>
      <c r="M126" s="266">
        <v>0</v>
      </c>
      <c r="N126" s="296" t="s">
        <v>19</v>
      </c>
      <c r="O126" s="723"/>
      <c r="P126" s="347">
        <v>367500</v>
      </c>
    </row>
    <row r="127" spans="1:16" ht="15.75">
      <c r="A127" s="542"/>
      <c r="B127" s="1358"/>
      <c r="C127" s="909"/>
      <c r="D127" s="683"/>
      <c r="E127" s="38"/>
      <c r="F127" s="648" t="s">
        <v>217</v>
      </c>
      <c r="G127" s="677">
        <v>6.08</v>
      </c>
      <c r="H127" s="1038">
        <v>3</v>
      </c>
      <c r="I127" s="454">
        <f t="shared" si="24"/>
        <v>9.08</v>
      </c>
      <c r="J127" s="370">
        <v>0</v>
      </c>
      <c r="K127" s="370">
        <v>0</v>
      </c>
      <c r="L127" s="370">
        <v>0</v>
      </c>
      <c r="M127" s="266">
        <v>0</v>
      </c>
      <c r="N127" s="296" t="s">
        <v>19</v>
      </c>
      <c r="O127" s="723"/>
      <c r="P127" s="347">
        <v>367500</v>
      </c>
    </row>
    <row r="128" spans="1:16" ht="15.75">
      <c r="A128" s="542"/>
      <c r="B128" s="1358"/>
      <c r="C128" s="909"/>
      <c r="D128" s="683"/>
      <c r="E128" s="38"/>
      <c r="F128" s="648" t="s">
        <v>54</v>
      </c>
      <c r="G128" s="677">
        <v>5.4</v>
      </c>
      <c r="H128" s="1038">
        <v>2.6</v>
      </c>
      <c r="I128" s="454">
        <f t="shared" si="24"/>
        <v>8</v>
      </c>
      <c r="J128" s="370">
        <v>0</v>
      </c>
      <c r="K128" s="370">
        <v>0</v>
      </c>
      <c r="L128" s="370">
        <v>0</v>
      </c>
      <c r="M128" s="266">
        <v>0</v>
      </c>
      <c r="N128" s="296" t="s">
        <v>19</v>
      </c>
      <c r="O128" s="723"/>
      <c r="P128" s="347">
        <v>367500</v>
      </c>
    </row>
    <row r="129" spans="1:16" ht="15.75">
      <c r="A129" s="542"/>
      <c r="B129" s="1358"/>
      <c r="C129" s="909"/>
      <c r="D129" s="1137"/>
      <c r="E129" s="1351"/>
      <c r="F129" s="1164" t="s">
        <v>218</v>
      </c>
      <c r="G129" s="627">
        <v>0.43</v>
      </c>
      <c r="H129" s="1039">
        <v>0.23</v>
      </c>
      <c r="I129" s="454">
        <f t="shared" si="24"/>
        <v>0.66</v>
      </c>
      <c r="J129" s="370">
        <v>0</v>
      </c>
      <c r="K129" s="370">
        <v>0</v>
      </c>
      <c r="L129" s="370">
        <v>0</v>
      </c>
      <c r="M129" s="266">
        <v>0</v>
      </c>
      <c r="N129" s="296" t="s">
        <v>19</v>
      </c>
      <c r="O129" s="250"/>
      <c r="P129" s="347">
        <v>367500</v>
      </c>
    </row>
    <row r="130" spans="1:16" ht="15.75">
      <c r="A130" s="934"/>
      <c r="B130" s="935"/>
      <c r="C130" s="575" t="s">
        <v>32</v>
      </c>
      <c r="D130" s="763">
        <v>3660</v>
      </c>
      <c r="E130" s="222" t="s">
        <v>28</v>
      </c>
      <c r="F130" s="291" t="s">
        <v>125</v>
      </c>
      <c r="G130" s="265">
        <v>8.0399999999999991</v>
      </c>
      <c r="H130" s="265">
        <v>3.62</v>
      </c>
      <c r="I130" s="265">
        <f>G130+H130</f>
        <v>11.66</v>
      </c>
      <c r="J130" s="370">
        <v>0</v>
      </c>
      <c r="K130" s="370">
        <v>0</v>
      </c>
      <c r="L130" s="370">
        <v>0</v>
      </c>
      <c r="M130" s="265">
        <v>1.6</v>
      </c>
      <c r="N130" s="265">
        <f>SUM(J130:M130)</f>
        <v>1.6</v>
      </c>
      <c r="O130" s="765" t="s">
        <v>59</v>
      </c>
      <c r="P130" s="1249">
        <v>235000</v>
      </c>
    </row>
    <row r="131" spans="1:16" ht="15.75">
      <c r="A131" s="934"/>
      <c r="B131" s="935"/>
      <c r="C131" s="575"/>
      <c r="D131" s="177"/>
      <c r="E131" s="38"/>
      <c r="F131" s="646" t="s">
        <v>66</v>
      </c>
      <c r="G131" s="265">
        <v>8.0399999999999991</v>
      </c>
      <c r="H131" s="265">
        <v>3.62</v>
      </c>
      <c r="I131" s="265">
        <f t="shared" ref="I131:I136" si="25">G131+H131</f>
        <v>11.66</v>
      </c>
      <c r="J131" s="370">
        <v>0</v>
      </c>
      <c r="K131" s="370">
        <v>0</v>
      </c>
      <c r="L131" s="370">
        <v>0</v>
      </c>
      <c r="M131" s="265">
        <v>1.6</v>
      </c>
      <c r="N131" s="265">
        <f t="shared" ref="N131:N136" si="26">SUM(J131:M131)</f>
        <v>1.6</v>
      </c>
      <c r="O131" s="765" t="s">
        <v>59</v>
      </c>
      <c r="P131" s="1249"/>
    </row>
    <row r="132" spans="1:16" ht="15.75">
      <c r="A132" s="934"/>
      <c r="B132" s="935"/>
      <c r="C132" s="575"/>
      <c r="D132" s="177"/>
      <c r="E132" s="38"/>
      <c r="F132" s="646" t="s">
        <v>75</v>
      </c>
      <c r="G132" s="265">
        <v>8.0299999999999994</v>
      </c>
      <c r="H132" s="265">
        <v>3.62</v>
      </c>
      <c r="I132" s="265">
        <f t="shared" si="25"/>
        <v>11.649999999999999</v>
      </c>
      <c r="J132" s="370">
        <v>0</v>
      </c>
      <c r="K132" s="370">
        <v>0</v>
      </c>
      <c r="L132" s="370">
        <v>0</v>
      </c>
      <c r="M132" s="265">
        <v>1.6</v>
      </c>
      <c r="N132" s="265">
        <f t="shared" si="26"/>
        <v>1.6</v>
      </c>
      <c r="O132" s="765" t="s">
        <v>59</v>
      </c>
      <c r="P132" s="1249"/>
    </row>
    <row r="133" spans="1:16" ht="15.75">
      <c r="A133" s="934"/>
      <c r="B133" s="935"/>
      <c r="C133" s="575"/>
      <c r="D133" s="177"/>
      <c r="E133" s="38"/>
      <c r="F133" s="646" t="s">
        <v>220</v>
      </c>
      <c r="G133" s="265">
        <v>2.5499999999999998</v>
      </c>
      <c r="H133" s="265">
        <v>1.27</v>
      </c>
      <c r="I133" s="265">
        <f t="shared" si="25"/>
        <v>3.82</v>
      </c>
      <c r="J133" s="370">
        <v>0</v>
      </c>
      <c r="K133" s="370">
        <v>0</v>
      </c>
      <c r="L133" s="370">
        <v>0</v>
      </c>
      <c r="M133" s="265">
        <v>0.27</v>
      </c>
      <c r="N133" s="265">
        <f t="shared" si="26"/>
        <v>0.27</v>
      </c>
      <c r="O133" s="765" t="s">
        <v>59</v>
      </c>
      <c r="P133" s="1249"/>
    </row>
    <row r="134" spans="1:16" ht="15.75">
      <c r="A134" s="934"/>
      <c r="B134" s="935"/>
      <c r="C134" s="575"/>
      <c r="D134" s="177"/>
      <c r="E134" s="38"/>
      <c r="F134" s="646" t="s">
        <v>136</v>
      </c>
      <c r="G134" s="265">
        <v>5.48</v>
      </c>
      <c r="H134" s="265">
        <v>2.35</v>
      </c>
      <c r="I134" s="265">
        <f t="shared" si="25"/>
        <v>7.83</v>
      </c>
      <c r="J134" s="370">
        <v>0</v>
      </c>
      <c r="K134" s="370">
        <v>0</v>
      </c>
      <c r="L134" s="370">
        <v>0</v>
      </c>
      <c r="M134" s="265">
        <v>1.33</v>
      </c>
      <c r="N134" s="265">
        <f t="shared" si="26"/>
        <v>1.33</v>
      </c>
      <c r="O134" s="765" t="s">
        <v>59</v>
      </c>
      <c r="P134" s="1249"/>
    </row>
    <row r="135" spans="1:16" ht="15.75">
      <c r="A135" s="934"/>
      <c r="B135" s="935"/>
      <c r="C135" s="575"/>
      <c r="D135" s="177"/>
      <c r="E135" s="38"/>
      <c r="F135" s="646" t="s">
        <v>74</v>
      </c>
      <c r="G135" s="265">
        <v>1.86</v>
      </c>
      <c r="H135" s="265">
        <v>0.48</v>
      </c>
      <c r="I135" s="265">
        <f t="shared" si="25"/>
        <v>2.34</v>
      </c>
      <c r="J135" s="370">
        <v>0</v>
      </c>
      <c r="K135" s="370">
        <v>0</v>
      </c>
      <c r="L135" s="370">
        <v>0</v>
      </c>
      <c r="M135" s="265">
        <v>0.28000000000000003</v>
      </c>
      <c r="N135" s="265">
        <f t="shared" si="26"/>
        <v>0.28000000000000003</v>
      </c>
      <c r="O135" s="765" t="s">
        <v>59</v>
      </c>
      <c r="P135" s="1249"/>
    </row>
    <row r="136" spans="1:16" ht="15.75">
      <c r="A136" s="934"/>
      <c r="B136" s="935"/>
      <c r="C136" s="575"/>
      <c r="D136" s="763"/>
      <c r="E136" s="222"/>
      <c r="F136" s="646" t="s">
        <v>220</v>
      </c>
      <c r="G136" s="265">
        <v>2.5499999999999998</v>
      </c>
      <c r="H136" s="265">
        <v>1.27</v>
      </c>
      <c r="I136" s="265">
        <f t="shared" si="25"/>
        <v>3.82</v>
      </c>
      <c r="J136" s="370">
        <v>0</v>
      </c>
      <c r="K136" s="370">
        <v>0</v>
      </c>
      <c r="L136" s="370">
        <v>0</v>
      </c>
      <c r="M136" s="265">
        <v>0.27</v>
      </c>
      <c r="N136" s="265">
        <f t="shared" si="26"/>
        <v>0.27</v>
      </c>
      <c r="O136" s="765" t="s">
        <v>59</v>
      </c>
      <c r="P136" s="1249"/>
    </row>
    <row r="137" spans="1:16" ht="15.75">
      <c r="A137" s="560"/>
      <c r="B137" s="561"/>
      <c r="C137" s="559" t="s">
        <v>33</v>
      </c>
      <c r="D137" s="221">
        <v>33043.22</v>
      </c>
      <c r="E137" s="222" t="s">
        <v>28</v>
      </c>
      <c r="F137" s="382" t="s">
        <v>136</v>
      </c>
      <c r="G137" s="224">
        <v>20.95</v>
      </c>
      <c r="H137" s="342">
        <v>18.5</v>
      </c>
      <c r="I137" s="342">
        <f>G137+H137</f>
        <v>39.450000000000003</v>
      </c>
      <c r="J137" s="258">
        <v>0</v>
      </c>
      <c r="K137" s="258">
        <v>0</v>
      </c>
      <c r="L137" s="258">
        <v>0</v>
      </c>
      <c r="M137" s="224">
        <v>7.67</v>
      </c>
      <c r="N137" s="408">
        <f>J137+K137+L137+M137</f>
        <v>7.67</v>
      </c>
      <c r="O137" s="244" t="s">
        <v>223</v>
      </c>
      <c r="P137" s="1254">
        <v>63500000</v>
      </c>
    </row>
    <row r="138" spans="1:16" ht="15.75">
      <c r="A138" s="560"/>
      <c r="B138" s="561"/>
      <c r="C138" s="559"/>
      <c r="D138" s="321"/>
      <c r="E138" s="38"/>
      <c r="F138" s="413" t="s">
        <v>61</v>
      </c>
      <c r="G138" s="224">
        <v>20.95</v>
      </c>
      <c r="H138" s="509">
        <v>18.5</v>
      </c>
      <c r="I138" s="342">
        <f t="shared" ref="I138:I145" si="27">G138+H138</f>
        <v>39.450000000000003</v>
      </c>
      <c r="J138" s="258">
        <v>0</v>
      </c>
      <c r="K138" s="258">
        <v>0</v>
      </c>
      <c r="L138" s="258">
        <v>0</v>
      </c>
      <c r="M138" s="290">
        <v>7.67</v>
      </c>
      <c r="N138" s="408">
        <f t="shared" ref="N138:N145" si="28">J138+K138+L138+M138</f>
        <v>7.67</v>
      </c>
      <c r="O138" s="113" t="s">
        <v>223</v>
      </c>
      <c r="P138" s="1254">
        <v>63500000</v>
      </c>
    </row>
    <row r="139" spans="1:16" ht="15.75">
      <c r="A139" s="560"/>
      <c r="B139" s="561"/>
      <c r="C139" s="559"/>
      <c r="D139" s="321"/>
      <c r="E139" s="38"/>
      <c r="F139" s="413" t="s">
        <v>25</v>
      </c>
      <c r="G139" s="224">
        <v>20.95</v>
      </c>
      <c r="H139" s="509">
        <v>18.5</v>
      </c>
      <c r="I139" s="342">
        <f t="shared" si="27"/>
        <v>39.450000000000003</v>
      </c>
      <c r="J139" s="258">
        <v>0</v>
      </c>
      <c r="K139" s="258">
        <v>0</v>
      </c>
      <c r="L139" s="258">
        <v>0</v>
      </c>
      <c r="M139" s="290">
        <v>7.67</v>
      </c>
      <c r="N139" s="408">
        <f t="shared" si="28"/>
        <v>7.67</v>
      </c>
      <c r="O139" s="113" t="s">
        <v>224</v>
      </c>
      <c r="P139" s="1254">
        <v>63500000</v>
      </c>
    </row>
    <row r="140" spans="1:16" ht="15.75">
      <c r="A140" s="560"/>
      <c r="B140" s="561"/>
      <c r="C140" s="559"/>
      <c r="D140" s="321"/>
      <c r="E140" s="38"/>
      <c r="F140" s="413" t="s">
        <v>137</v>
      </c>
      <c r="G140" s="290">
        <v>6.72</v>
      </c>
      <c r="H140" s="290">
        <v>11.96</v>
      </c>
      <c r="I140" s="342">
        <f t="shared" si="27"/>
        <v>18.68</v>
      </c>
      <c r="J140" s="258">
        <v>0</v>
      </c>
      <c r="K140" s="258">
        <v>0</v>
      </c>
      <c r="L140" s="258">
        <v>0</v>
      </c>
      <c r="M140" s="290">
        <v>1.82</v>
      </c>
      <c r="N140" s="408">
        <f t="shared" si="28"/>
        <v>1.82</v>
      </c>
      <c r="O140" s="113" t="s">
        <v>59</v>
      </c>
      <c r="P140" s="1254">
        <v>63500000</v>
      </c>
    </row>
    <row r="141" spans="1:16" ht="15.75">
      <c r="A141" s="560"/>
      <c r="B141" s="561"/>
      <c r="C141" s="559"/>
      <c r="D141" s="321"/>
      <c r="E141" s="38"/>
      <c r="F141" s="413" t="s">
        <v>221</v>
      </c>
      <c r="G141" s="224">
        <v>20.95</v>
      </c>
      <c r="H141" s="509">
        <v>18.45</v>
      </c>
      <c r="I141" s="342">
        <f t="shared" si="27"/>
        <v>39.4</v>
      </c>
      <c r="J141" s="258">
        <v>0</v>
      </c>
      <c r="K141" s="258">
        <v>0</v>
      </c>
      <c r="L141" s="258">
        <v>0</v>
      </c>
      <c r="M141" s="290">
        <v>7.67</v>
      </c>
      <c r="N141" s="408">
        <f t="shared" si="28"/>
        <v>7.67</v>
      </c>
      <c r="O141" s="113" t="s">
        <v>59</v>
      </c>
      <c r="P141" s="1254">
        <v>63500000</v>
      </c>
    </row>
    <row r="142" spans="1:16" ht="15.75">
      <c r="A142" s="560"/>
      <c r="B142" s="561"/>
      <c r="C142" s="559"/>
      <c r="D142" s="321"/>
      <c r="E142" s="38"/>
      <c r="F142" s="413" t="s">
        <v>222</v>
      </c>
      <c r="G142" s="290">
        <v>9.56</v>
      </c>
      <c r="H142" s="509">
        <v>4.5</v>
      </c>
      <c r="I142" s="342">
        <f t="shared" si="27"/>
        <v>14.06</v>
      </c>
      <c r="J142" s="258">
        <v>0</v>
      </c>
      <c r="K142" s="258">
        <v>0</v>
      </c>
      <c r="L142" s="258">
        <v>0</v>
      </c>
      <c r="M142" s="509">
        <v>4</v>
      </c>
      <c r="N142" s="408">
        <f t="shared" si="28"/>
        <v>4</v>
      </c>
      <c r="O142" s="113" t="s">
        <v>59</v>
      </c>
      <c r="P142" s="1254">
        <v>63500000</v>
      </c>
    </row>
    <row r="143" spans="1:16" ht="15.75">
      <c r="A143" s="560"/>
      <c r="B143" s="561"/>
      <c r="C143" s="559"/>
      <c r="D143" s="221"/>
      <c r="E143" s="222"/>
      <c r="F143" s="413" t="s">
        <v>137</v>
      </c>
      <c r="G143" s="290">
        <v>6.72</v>
      </c>
      <c r="H143" s="290">
        <v>11.96</v>
      </c>
      <c r="I143" s="342">
        <f t="shared" si="27"/>
        <v>18.68</v>
      </c>
      <c r="J143" s="258">
        <v>0</v>
      </c>
      <c r="K143" s="258">
        <v>0</v>
      </c>
      <c r="L143" s="258">
        <v>0</v>
      </c>
      <c r="M143" s="290">
        <v>1.82</v>
      </c>
      <c r="N143" s="408">
        <f t="shared" si="28"/>
        <v>1.82</v>
      </c>
      <c r="O143" s="113" t="s">
        <v>59</v>
      </c>
      <c r="P143" s="1254">
        <v>63500000</v>
      </c>
    </row>
    <row r="144" spans="1:16" ht="15.75">
      <c r="A144" s="560"/>
      <c r="B144" s="561"/>
      <c r="C144" s="559"/>
      <c r="D144" s="683"/>
      <c r="E144" s="38"/>
      <c r="F144" s="413" t="s">
        <v>221</v>
      </c>
      <c r="G144" s="224">
        <v>20.95</v>
      </c>
      <c r="H144" s="509">
        <v>18.45</v>
      </c>
      <c r="I144" s="342">
        <f t="shared" si="27"/>
        <v>39.4</v>
      </c>
      <c r="J144" s="258">
        <v>0</v>
      </c>
      <c r="K144" s="258">
        <v>0</v>
      </c>
      <c r="L144" s="258">
        <v>0</v>
      </c>
      <c r="M144" s="290">
        <v>7.67</v>
      </c>
      <c r="N144" s="408">
        <f t="shared" si="28"/>
        <v>7.67</v>
      </c>
      <c r="O144" s="113" t="s">
        <v>59</v>
      </c>
      <c r="P144" s="1254">
        <v>63500000</v>
      </c>
    </row>
    <row r="145" spans="1:16" ht="15.75">
      <c r="A145" s="560"/>
      <c r="B145" s="561"/>
      <c r="C145" s="559"/>
      <c r="D145" s="683"/>
      <c r="E145" s="38"/>
      <c r="F145" s="413" t="s">
        <v>222</v>
      </c>
      <c r="G145" s="290">
        <v>9.56</v>
      </c>
      <c r="H145" s="509">
        <v>4.5</v>
      </c>
      <c r="I145" s="342">
        <f t="shared" si="27"/>
        <v>14.06</v>
      </c>
      <c r="J145" s="258">
        <v>0</v>
      </c>
      <c r="K145" s="258">
        <v>0</v>
      </c>
      <c r="L145" s="258">
        <v>0</v>
      </c>
      <c r="M145" s="509">
        <v>4</v>
      </c>
      <c r="N145" s="408">
        <f t="shared" si="28"/>
        <v>4</v>
      </c>
      <c r="O145" s="113" t="s">
        <v>59</v>
      </c>
      <c r="P145" s="1254">
        <v>63500000</v>
      </c>
    </row>
    <row r="146" spans="1:16" ht="15.75">
      <c r="A146" s="545"/>
      <c r="B146" s="923"/>
      <c r="C146" s="924" t="s">
        <v>34</v>
      </c>
      <c r="D146" s="1354">
        <v>11.5</v>
      </c>
      <c r="E146" s="1353" t="s">
        <v>28</v>
      </c>
      <c r="F146" s="382" t="s">
        <v>136</v>
      </c>
      <c r="G146" s="224">
        <v>0.14000000000000001</v>
      </c>
      <c r="H146" s="342">
        <v>0.1</v>
      </c>
      <c r="I146" s="342">
        <f>G146+H146</f>
        <v>0.24000000000000002</v>
      </c>
      <c r="J146" s="258">
        <v>0</v>
      </c>
      <c r="K146" s="258">
        <v>0</v>
      </c>
      <c r="L146" s="258">
        <v>0</v>
      </c>
      <c r="M146" s="224">
        <v>0</v>
      </c>
      <c r="N146" s="224" t="s">
        <v>19</v>
      </c>
      <c r="O146" s="244" t="s">
        <v>59</v>
      </c>
      <c r="P146" s="304" t="s">
        <v>19</v>
      </c>
    </row>
    <row r="147" spans="1:16" ht="15.75">
      <c r="A147" s="545"/>
      <c r="B147" s="923"/>
      <c r="C147" s="924"/>
      <c r="D147" s="898"/>
      <c r="E147" s="543"/>
      <c r="F147" s="413" t="s">
        <v>66</v>
      </c>
      <c r="G147" s="322">
        <v>0.27</v>
      </c>
      <c r="H147" s="322">
        <v>0.14000000000000001</v>
      </c>
      <c r="I147" s="342">
        <f t="shared" ref="I147:I152" si="29">G147+H147</f>
        <v>0.41000000000000003</v>
      </c>
      <c r="J147" s="258">
        <v>0</v>
      </c>
      <c r="K147" s="258">
        <v>0</v>
      </c>
      <c r="L147" s="258">
        <v>0</v>
      </c>
      <c r="M147" s="224">
        <v>0</v>
      </c>
      <c r="N147" s="224" t="s">
        <v>19</v>
      </c>
      <c r="O147" s="244" t="s">
        <v>59</v>
      </c>
      <c r="P147" s="304" t="s">
        <v>19</v>
      </c>
    </row>
    <row r="148" spans="1:16" ht="15.75">
      <c r="A148" s="545"/>
      <c r="B148" s="923"/>
      <c r="C148" s="924"/>
      <c r="D148" s="898"/>
      <c r="E148" s="543"/>
      <c r="F148" s="413" t="s">
        <v>25</v>
      </c>
      <c r="G148" s="322">
        <v>0.44</v>
      </c>
      <c r="H148" s="436">
        <v>0.18</v>
      </c>
      <c r="I148" s="342">
        <f t="shared" si="29"/>
        <v>0.62</v>
      </c>
      <c r="J148" s="258">
        <v>0</v>
      </c>
      <c r="K148" s="258">
        <v>0</v>
      </c>
      <c r="L148" s="258">
        <v>0</v>
      </c>
      <c r="M148" s="224">
        <v>0</v>
      </c>
      <c r="N148" s="224" t="s">
        <v>19</v>
      </c>
      <c r="O148" s="244" t="s">
        <v>59</v>
      </c>
      <c r="P148" s="304" t="s">
        <v>19</v>
      </c>
    </row>
    <row r="149" spans="1:16" ht="15.75">
      <c r="A149" s="545"/>
      <c r="B149" s="923"/>
      <c r="C149" s="924"/>
      <c r="D149" s="898"/>
      <c r="E149" s="543"/>
      <c r="F149" s="413" t="s">
        <v>225</v>
      </c>
      <c r="G149" s="322">
        <v>0.15</v>
      </c>
      <c r="H149" s="436">
        <v>0.1</v>
      </c>
      <c r="I149" s="342">
        <f t="shared" si="29"/>
        <v>0.25</v>
      </c>
      <c r="J149" s="258">
        <v>0</v>
      </c>
      <c r="K149" s="258">
        <v>0</v>
      </c>
      <c r="L149" s="258">
        <v>0</v>
      </c>
      <c r="M149" s="224">
        <v>0</v>
      </c>
      <c r="N149" s="224" t="s">
        <v>19</v>
      </c>
      <c r="O149" s="244" t="s">
        <v>59</v>
      </c>
      <c r="P149" s="304" t="s">
        <v>19</v>
      </c>
    </row>
    <row r="150" spans="1:16" ht="15.75">
      <c r="A150" s="545"/>
      <c r="B150" s="923"/>
      <c r="C150" s="924"/>
      <c r="D150" s="898"/>
      <c r="E150" s="543"/>
      <c r="F150" s="413" t="s">
        <v>71</v>
      </c>
      <c r="G150" s="322">
        <v>0.15</v>
      </c>
      <c r="H150" s="322">
        <v>0.28999999999999998</v>
      </c>
      <c r="I150" s="342">
        <f t="shared" si="29"/>
        <v>0.43999999999999995</v>
      </c>
      <c r="J150" s="258">
        <v>0</v>
      </c>
      <c r="K150" s="258">
        <v>0</v>
      </c>
      <c r="L150" s="258">
        <v>0</v>
      </c>
      <c r="M150" s="224">
        <v>0</v>
      </c>
      <c r="N150" s="224" t="s">
        <v>19</v>
      </c>
      <c r="O150" s="244" t="s">
        <v>59</v>
      </c>
      <c r="P150" s="304" t="s">
        <v>19</v>
      </c>
    </row>
    <row r="151" spans="1:16" ht="15.75">
      <c r="A151" s="545"/>
      <c r="B151" s="923"/>
      <c r="C151" s="924"/>
      <c r="D151" s="898"/>
      <c r="E151" s="543"/>
      <c r="F151" s="413" t="s">
        <v>70</v>
      </c>
      <c r="G151" s="436">
        <v>0.4</v>
      </c>
      <c r="H151" s="322">
        <v>0.19</v>
      </c>
      <c r="I151" s="342">
        <f t="shared" si="29"/>
        <v>0.59000000000000008</v>
      </c>
      <c r="J151" s="258">
        <v>0</v>
      </c>
      <c r="K151" s="258">
        <v>0</v>
      </c>
      <c r="L151" s="258">
        <v>0</v>
      </c>
      <c r="M151" s="224">
        <v>0</v>
      </c>
      <c r="N151" s="224" t="s">
        <v>19</v>
      </c>
      <c r="O151" s="244" t="s">
        <v>59</v>
      </c>
      <c r="P151" s="304" t="s">
        <v>19</v>
      </c>
    </row>
    <row r="152" spans="1:16" ht="15.75">
      <c r="A152" s="545"/>
      <c r="B152" s="923"/>
      <c r="C152" s="924"/>
      <c r="D152" s="435"/>
      <c r="E152" s="222"/>
      <c r="F152" s="413" t="s">
        <v>70</v>
      </c>
      <c r="G152" s="436">
        <v>0.4</v>
      </c>
      <c r="H152" s="322">
        <v>0.19</v>
      </c>
      <c r="I152" s="342">
        <f t="shared" si="29"/>
        <v>0.59000000000000008</v>
      </c>
      <c r="J152" s="258">
        <v>0</v>
      </c>
      <c r="K152" s="258">
        <v>0</v>
      </c>
      <c r="L152" s="258">
        <v>0</v>
      </c>
      <c r="M152" s="224">
        <v>0</v>
      </c>
      <c r="N152" s="224" t="s">
        <v>19</v>
      </c>
      <c r="O152" s="244" t="s">
        <v>59</v>
      </c>
      <c r="P152" s="347">
        <v>0</v>
      </c>
    </row>
    <row r="153" spans="1:16" ht="15.75">
      <c r="A153" s="951"/>
      <c r="B153" s="952"/>
      <c r="C153" s="924" t="s">
        <v>35</v>
      </c>
      <c r="D153" s="414">
        <v>6515.07</v>
      </c>
      <c r="E153" s="222" t="s">
        <v>28</v>
      </c>
      <c r="F153" s="381" t="s">
        <v>54</v>
      </c>
      <c r="G153" s="296">
        <v>3.53</v>
      </c>
      <c r="H153" s="867">
        <v>1.68</v>
      </c>
      <c r="I153" s="454">
        <f>G153+H153</f>
        <v>5.21</v>
      </c>
      <c r="J153" s="370">
        <v>0</v>
      </c>
      <c r="K153" s="370">
        <v>0</v>
      </c>
      <c r="L153" s="370">
        <v>0</v>
      </c>
      <c r="M153" s="266">
        <v>0</v>
      </c>
      <c r="N153" s="296">
        <f>J153+K153+L153+M153</f>
        <v>0</v>
      </c>
      <c r="O153" s="1432" t="s">
        <v>228</v>
      </c>
      <c r="P153" s="1434">
        <v>625000</v>
      </c>
    </row>
    <row r="154" spans="1:16" ht="15.75">
      <c r="A154" s="1371"/>
      <c r="B154" s="952"/>
      <c r="C154" s="1357"/>
      <c r="D154" s="1051"/>
      <c r="E154" s="38"/>
      <c r="F154" s="648" t="s">
        <v>55</v>
      </c>
      <c r="G154" s="677">
        <v>9.08</v>
      </c>
      <c r="H154" s="1038">
        <v>3.85</v>
      </c>
      <c r="I154" s="454">
        <f t="shared" ref="I154:I158" si="30">G154+H154</f>
        <v>12.93</v>
      </c>
      <c r="J154" s="370">
        <v>0</v>
      </c>
      <c r="K154" s="370">
        <v>0</v>
      </c>
      <c r="L154" s="370">
        <v>0</v>
      </c>
      <c r="M154" s="266">
        <v>3.2</v>
      </c>
      <c r="N154" s="296">
        <f t="shared" ref="N154:N158" si="31">J154+K154+L154+M154</f>
        <v>3.2</v>
      </c>
      <c r="O154" s="1443"/>
      <c r="P154" s="1444"/>
    </row>
    <row r="155" spans="1:16" ht="15.75">
      <c r="A155" s="1371"/>
      <c r="B155" s="952"/>
      <c r="C155" s="1357"/>
      <c r="D155" s="1051"/>
      <c r="E155" s="38"/>
      <c r="F155" s="648" t="s">
        <v>226</v>
      </c>
      <c r="G155" s="677">
        <v>9.08</v>
      </c>
      <c r="H155" s="1038">
        <v>3.85</v>
      </c>
      <c r="I155" s="454">
        <f t="shared" si="30"/>
        <v>12.93</v>
      </c>
      <c r="J155" s="370">
        <v>0</v>
      </c>
      <c r="K155" s="370">
        <v>0</v>
      </c>
      <c r="L155" s="370">
        <v>0</v>
      </c>
      <c r="M155" s="266">
        <v>3.2</v>
      </c>
      <c r="N155" s="296">
        <f t="shared" si="31"/>
        <v>3.2</v>
      </c>
      <c r="O155" s="1443"/>
      <c r="P155" s="1444"/>
    </row>
    <row r="156" spans="1:16" ht="15.75">
      <c r="A156" s="1371"/>
      <c r="B156" s="952"/>
      <c r="C156" s="1357"/>
      <c r="D156" s="1051"/>
      <c r="E156" s="38"/>
      <c r="F156" s="648" t="s">
        <v>136</v>
      </c>
      <c r="G156" s="677">
        <v>6.93</v>
      </c>
      <c r="H156" s="1038">
        <v>2.57</v>
      </c>
      <c r="I156" s="1045">
        <f t="shared" si="30"/>
        <v>9.5</v>
      </c>
      <c r="J156" s="1211">
        <v>0</v>
      </c>
      <c r="K156" s="1211">
        <v>0</v>
      </c>
      <c r="L156" s="1211">
        <v>0</v>
      </c>
      <c r="M156" s="1212">
        <v>1.38</v>
      </c>
      <c r="N156" s="378">
        <f t="shared" si="31"/>
        <v>1.38</v>
      </c>
      <c r="O156" s="723"/>
      <c r="P156" s="1444"/>
    </row>
    <row r="157" spans="1:16" ht="15.75">
      <c r="A157" s="1372"/>
      <c r="B157" s="592"/>
      <c r="C157" s="601"/>
      <c r="D157" s="414"/>
      <c r="E157" s="222"/>
      <c r="F157" s="648" t="s">
        <v>55</v>
      </c>
      <c r="G157" s="677">
        <v>9.08</v>
      </c>
      <c r="H157" s="1038">
        <v>3.85</v>
      </c>
      <c r="I157" s="454">
        <f t="shared" si="30"/>
        <v>12.93</v>
      </c>
      <c r="J157" s="370">
        <v>0</v>
      </c>
      <c r="K157" s="370">
        <v>0</v>
      </c>
      <c r="L157" s="370">
        <v>0</v>
      </c>
      <c r="M157" s="266">
        <v>3.2</v>
      </c>
      <c r="N157" s="296">
        <f t="shared" si="31"/>
        <v>3.2</v>
      </c>
      <c r="O157" s="1432" t="s">
        <v>228</v>
      </c>
      <c r="P157" s="1434">
        <v>625000</v>
      </c>
    </row>
    <row r="158" spans="1:16" ht="16.5" thickBot="1">
      <c r="A158" s="1373"/>
      <c r="B158" s="1375"/>
      <c r="C158" s="1374"/>
      <c r="D158" s="1344"/>
      <c r="E158" s="126"/>
      <c r="F158" s="1345" t="s">
        <v>227</v>
      </c>
      <c r="G158" s="1346">
        <v>9.08</v>
      </c>
      <c r="H158" s="1347">
        <v>3.85</v>
      </c>
      <c r="I158" s="1348">
        <f t="shared" si="30"/>
        <v>12.93</v>
      </c>
      <c r="J158" s="1349">
        <v>0</v>
      </c>
      <c r="K158" s="1349">
        <v>0</v>
      </c>
      <c r="L158" s="1349">
        <v>0</v>
      </c>
      <c r="M158" s="316">
        <v>3.2</v>
      </c>
      <c r="N158" s="1350">
        <f t="shared" si="31"/>
        <v>3.2</v>
      </c>
      <c r="O158" s="1433"/>
      <c r="P158" s="1435"/>
    </row>
    <row r="159" spans="1:16">
      <c r="D159" s="1367"/>
      <c r="E159" s="1368"/>
      <c r="F159" s="1368"/>
      <c r="G159" s="1369"/>
      <c r="H159" s="1369"/>
      <c r="I159" s="1367"/>
      <c r="J159" s="1369"/>
      <c r="K159" s="1369"/>
      <c r="L159" s="1369"/>
      <c r="M159" s="1369"/>
      <c r="N159" s="1367"/>
      <c r="O159" s="1368"/>
      <c r="P159" s="1370"/>
    </row>
    <row r="162" spans="1:11">
      <c r="A162" t="s">
        <v>265</v>
      </c>
      <c r="J162" s="1429" t="s">
        <v>303</v>
      </c>
      <c r="K162" s="1428"/>
    </row>
    <row r="163" spans="1:11">
      <c r="I163" s="1428"/>
      <c r="J163" s="1428"/>
      <c r="K163" s="1428"/>
    </row>
    <row r="188" spans="10:10">
      <c r="J188" s="1429" t="s">
        <v>304</v>
      </c>
    </row>
  </sheetData>
  <mergeCells count="18">
    <mergeCell ref="A1:P1"/>
    <mergeCell ref="A2:P2"/>
    <mergeCell ref="A3:P3"/>
    <mergeCell ref="A6:A7"/>
    <mergeCell ref="B6:B7"/>
    <mergeCell ref="D6:E6"/>
    <mergeCell ref="F6:F7"/>
    <mergeCell ref="G6:I6"/>
    <mergeCell ref="J6:M6"/>
    <mergeCell ref="O6:O7"/>
    <mergeCell ref="O157:O158"/>
    <mergeCell ref="P157:P158"/>
    <mergeCell ref="D7:E7"/>
    <mergeCell ref="D8:E8"/>
    <mergeCell ref="F101:F102"/>
    <mergeCell ref="O124:O125"/>
    <mergeCell ref="O153:O155"/>
    <mergeCell ref="P153:P156"/>
  </mergeCells>
  <pageMargins left="0.39370078740157499" right="0.196850393700787" top="0.74803149606299202" bottom="0.74803149606299202" header="0.31496062992126" footer="0.31496062992126"/>
  <pageSetup paperSize="24" orientation="landscape" horizontalDpi="4294967293" verticalDpi="0" r:id="rId1"/>
  <drawing r:id="rId2"/>
</worksheet>
</file>

<file path=xl/worksheets/sheet2.xml><?xml version="1.0" encoding="utf-8"?>
<worksheet xmlns="http://schemas.openxmlformats.org/spreadsheetml/2006/main" xmlns:r="http://schemas.openxmlformats.org/officeDocument/2006/relationships">
  <dimension ref="A2:Q228"/>
  <sheetViews>
    <sheetView zoomScale="66" zoomScaleNormal="66" zoomScaleSheetLayoutView="79" workbookViewId="0">
      <selection activeCell="A38" sqref="A38"/>
    </sheetView>
  </sheetViews>
  <sheetFormatPr defaultRowHeight="15"/>
  <cols>
    <col min="1" max="1" width="4.140625" style="1" customWidth="1"/>
    <col min="2" max="2" width="17.7109375" style="1" customWidth="1"/>
    <col min="3" max="3" width="17.5703125" style="1" customWidth="1"/>
    <col min="4" max="4" width="15.42578125" style="1" customWidth="1"/>
    <col min="5" max="5" width="3.85546875" style="1" customWidth="1"/>
    <col min="6" max="6" width="29.140625" style="1" customWidth="1"/>
    <col min="7" max="7" width="8.7109375" style="1" customWidth="1"/>
    <col min="8" max="8" width="8.42578125" style="1" customWidth="1"/>
    <col min="9" max="9" width="10.5703125" style="1" customWidth="1"/>
    <col min="10" max="10" width="7.5703125" style="1" customWidth="1"/>
    <col min="11" max="11" width="8.5703125" style="1" customWidth="1"/>
    <col min="12" max="12" width="10.42578125" style="1" customWidth="1"/>
    <col min="13" max="14" width="10.140625" style="1" bestFit="1" customWidth="1"/>
    <col min="15" max="15" width="47" style="1" customWidth="1"/>
    <col min="16" max="16" width="22.85546875" style="1" customWidth="1"/>
    <col min="17" max="16384" width="9.140625" style="1"/>
  </cols>
  <sheetData>
    <row r="2" spans="1:16" ht="15.75">
      <c r="A2" s="1445" t="s">
        <v>229</v>
      </c>
      <c r="B2" s="1445"/>
      <c r="C2" s="1445"/>
      <c r="D2" s="1445"/>
      <c r="E2" s="1445"/>
      <c r="F2" s="1445"/>
      <c r="G2" s="1445"/>
      <c r="H2" s="1445"/>
      <c r="I2" s="1445"/>
      <c r="J2" s="1445"/>
      <c r="K2" s="1445"/>
      <c r="L2" s="1445"/>
      <c r="M2" s="1445"/>
      <c r="N2" s="1445"/>
      <c r="O2" s="1445"/>
      <c r="P2" s="1445"/>
    </row>
    <row r="3" spans="1:16" ht="15.75">
      <c r="A3" s="1445" t="s">
        <v>230</v>
      </c>
      <c r="B3" s="1445"/>
      <c r="C3" s="1445"/>
      <c r="D3" s="1445"/>
      <c r="E3" s="1445"/>
      <c r="F3" s="1445"/>
      <c r="G3" s="1445"/>
      <c r="H3" s="1445"/>
      <c r="I3" s="1445"/>
      <c r="J3" s="1445"/>
      <c r="K3" s="1445"/>
      <c r="L3" s="1445"/>
      <c r="M3" s="1445"/>
      <c r="N3" s="1445"/>
      <c r="O3" s="1445"/>
      <c r="P3" s="1445"/>
    </row>
    <row r="4" spans="1:16" ht="15.75">
      <c r="A4" s="1445" t="s">
        <v>231</v>
      </c>
      <c r="B4" s="1445"/>
      <c r="C4" s="1445"/>
      <c r="D4" s="1445"/>
      <c r="E4" s="1445"/>
      <c r="F4" s="1445"/>
      <c r="G4" s="1445"/>
      <c r="H4" s="1445"/>
      <c r="I4" s="1445"/>
      <c r="J4" s="1445"/>
      <c r="K4" s="1445"/>
      <c r="L4" s="1445"/>
      <c r="M4" s="1445"/>
      <c r="N4" s="1445"/>
      <c r="O4" s="1445"/>
      <c r="P4" s="1445"/>
    </row>
    <row r="5" spans="1:16" ht="14.25" customHeight="1" thickBot="1">
      <c r="A5" s="3"/>
      <c r="B5" s="3"/>
      <c r="C5" s="3"/>
      <c r="D5" s="3"/>
      <c r="E5" s="3"/>
      <c r="F5" s="2"/>
      <c r="G5" s="2"/>
      <c r="H5" s="2"/>
      <c r="I5" s="2"/>
      <c r="J5" s="2"/>
      <c r="K5" s="2"/>
      <c r="L5" s="2"/>
      <c r="M5" s="2"/>
      <c r="N5" s="2"/>
      <c r="O5" s="2"/>
      <c r="P5" s="2"/>
    </row>
    <row r="6" spans="1:16" ht="15.75">
      <c r="A6" s="1474" t="s">
        <v>0</v>
      </c>
      <c r="B6" s="1486" t="s">
        <v>233</v>
      </c>
      <c r="C6" s="1486" t="s">
        <v>232</v>
      </c>
      <c r="D6" s="1476" t="s">
        <v>2</v>
      </c>
      <c r="E6" s="1477"/>
      <c r="F6" s="1478" t="s">
        <v>3</v>
      </c>
      <c r="G6" s="1480" t="s">
        <v>4</v>
      </c>
      <c r="H6" s="1481"/>
      <c r="I6" s="1482"/>
      <c r="J6" s="1483" t="s">
        <v>5</v>
      </c>
      <c r="K6" s="1483"/>
      <c r="L6" s="1483"/>
      <c r="M6" s="1483"/>
      <c r="N6" s="150" t="s">
        <v>6</v>
      </c>
      <c r="O6" s="1478" t="s">
        <v>7</v>
      </c>
      <c r="P6" s="151" t="s">
        <v>8</v>
      </c>
    </row>
    <row r="7" spans="1:16" ht="15.75">
      <c r="A7" s="1475"/>
      <c r="B7" s="1487"/>
      <c r="C7" s="1487"/>
      <c r="D7" s="1484" t="s">
        <v>10</v>
      </c>
      <c r="E7" s="1485"/>
      <c r="F7" s="1479"/>
      <c r="G7" s="1220" t="s">
        <v>11</v>
      </c>
      <c r="H7" s="1220" t="s">
        <v>12</v>
      </c>
      <c r="I7" s="1220" t="s">
        <v>6</v>
      </c>
      <c r="J7" s="1220" t="s">
        <v>13</v>
      </c>
      <c r="K7" s="1220" t="s">
        <v>14</v>
      </c>
      <c r="L7" s="1220" t="s">
        <v>15</v>
      </c>
      <c r="M7" s="1220" t="s">
        <v>16</v>
      </c>
      <c r="N7" s="5" t="s">
        <v>17</v>
      </c>
      <c r="O7" s="1479"/>
      <c r="P7" s="152" t="s">
        <v>18</v>
      </c>
    </row>
    <row r="8" spans="1:16" ht="16.5" thickBot="1">
      <c r="A8" s="153">
        <v>1</v>
      </c>
      <c r="B8" s="6">
        <v>2</v>
      </c>
      <c r="C8" s="1221"/>
      <c r="D8" s="1461">
        <v>3</v>
      </c>
      <c r="E8" s="1462"/>
      <c r="F8" s="6">
        <v>4</v>
      </c>
      <c r="G8" s="6">
        <v>5</v>
      </c>
      <c r="H8" s="6">
        <v>7</v>
      </c>
      <c r="I8" s="6">
        <v>8</v>
      </c>
      <c r="J8" s="6">
        <v>9</v>
      </c>
      <c r="K8" s="6">
        <v>10</v>
      </c>
      <c r="L8" s="6">
        <v>11</v>
      </c>
      <c r="M8" s="6">
        <v>12</v>
      </c>
      <c r="N8" s="6">
        <v>13</v>
      </c>
      <c r="O8" s="6">
        <v>14</v>
      </c>
      <c r="P8" s="154">
        <v>15</v>
      </c>
    </row>
    <row r="9" spans="1:16" ht="11.25" customHeight="1">
      <c r="A9" s="298"/>
      <c r="B9" s="236"/>
      <c r="C9" s="236"/>
      <c r="D9" s="237"/>
      <c r="E9" s="238"/>
      <c r="F9" s="239"/>
      <c r="G9" s="240"/>
      <c r="H9" s="240"/>
      <c r="I9" s="240"/>
      <c r="J9" s="241"/>
      <c r="K9" s="241"/>
      <c r="L9" s="241"/>
      <c r="M9" s="240"/>
      <c r="N9" s="240"/>
      <c r="O9" s="242"/>
      <c r="P9" s="299"/>
    </row>
    <row r="10" spans="1:16" ht="17.100000000000001" customHeight="1">
      <c r="A10" s="332">
        <v>1</v>
      </c>
      <c r="B10" s="865" t="s">
        <v>31</v>
      </c>
      <c r="C10" s="865" t="s">
        <v>234</v>
      </c>
      <c r="D10" s="1076">
        <v>6018</v>
      </c>
      <c r="E10" s="1006" t="s">
        <v>28</v>
      </c>
      <c r="F10" s="1006" t="s">
        <v>51</v>
      </c>
      <c r="G10" s="1008">
        <v>1.5</v>
      </c>
      <c r="H10" s="1007">
        <v>0</v>
      </c>
      <c r="I10" s="344">
        <f>SUM(G10:H10)</f>
        <v>1.5</v>
      </c>
      <c r="J10" s="1077">
        <v>0</v>
      </c>
      <c r="K10" s="1077">
        <v>0</v>
      </c>
      <c r="L10" s="1077">
        <v>0</v>
      </c>
      <c r="M10" s="1007">
        <v>2</v>
      </c>
      <c r="N10" s="344">
        <f>SUM(J10:M10)</f>
        <v>2</v>
      </c>
      <c r="O10" s="1009" t="s">
        <v>115</v>
      </c>
      <c r="P10" s="1078">
        <v>782388.5</v>
      </c>
    </row>
    <row r="11" spans="1:16" ht="17.100000000000001" customHeight="1">
      <c r="A11" s="996"/>
      <c r="B11" s="1080"/>
      <c r="C11" s="1080"/>
      <c r="D11" s="1081"/>
      <c r="E11" s="294"/>
      <c r="F11" s="1082"/>
      <c r="G11" s="1083"/>
      <c r="H11" s="1083"/>
      <c r="I11" s="1083"/>
      <c r="J11" s="739"/>
      <c r="K11" s="739"/>
      <c r="L11" s="739"/>
      <c r="M11" s="1083"/>
      <c r="N11" s="1083"/>
      <c r="O11" s="1084"/>
      <c r="P11" s="1235"/>
    </row>
    <row r="12" spans="1:16" ht="15.75">
      <c r="A12" s="158"/>
      <c r="B12" s="625"/>
      <c r="C12" s="625" t="s">
        <v>235</v>
      </c>
      <c r="D12" s="645">
        <v>76</v>
      </c>
      <c r="E12" s="38" t="s">
        <v>28</v>
      </c>
      <c r="F12" s="73" t="s">
        <v>23</v>
      </c>
      <c r="G12" s="626">
        <v>0.5</v>
      </c>
      <c r="H12" s="627">
        <v>0</v>
      </c>
      <c r="I12" s="626">
        <f>SUM(G12:H12)</f>
        <v>0.5</v>
      </c>
      <c r="J12" s="628">
        <v>0</v>
      </c>
      <c r="K12" s="628">
        <v>0</v>
      </c>
      <c r="L12" s="627">
        <v>0</v>
      </c>
      <c r="M12" s="626">
        <v>0.5</v>
      </c>
      <c r="N12" s="629">
        <f>SUM(J12:M12)</f>
        <v>0.5</v>
      </c>
      <c r="O12" s="71" t="s">
        <v>96</v>
      </c>
      <c r="P12" s="1068" t="s">
        <v>148</v>
      </c>
    </row>
    <row r="13" spans="1:16" ht="15" customHeight="1">
      <c r="A13" s="158"/>
      <c r="B13" s="625"/>
      <c r="C13" s="625"/>
      <c r="D13" s="321"/>
      <c r="E13" s="38"/>
      <c r="F13" s="73" t="s">
        <v>147</v>
      </c>
      <c r="G13" s="626"/>
      <c r="H13" s="627"/>
      <c r="I13" s="629"/>
      <c r="J13" s="628"/>
      <c r="K13" s="628"/>
      <c r="L13" s="628"/>
      <c r="M13" s="626"/>
      <c r="N13" s="629"/>
      <c r="O13" s="71" t="s">
        <v>97</v>
      </c>
      <c r="P13" s="302"/>
    </row>
    <row r="14" spans="1:16" ht="15.75">
      <c r="A14" s="158"/>
      <c r="B14" s="625"/>
      <c r="C14" s="625"/>
      <c r="D14" s="321"/>
      <c r="E14" s="38"/>
      <c r="F14" s="73"/>
      <c r="G14" s="626"/>
      <c r="H14" s="627"/>
      <c r="I14" s="629"/>
      <c r="J14" s="628"/>
      <c r="K14" s="628"/>
      <c r="L14" s="628"/>
      <c r="M14" s="626"/>
      <c r="N14" s="629"/>
      <c r="O14" s="71" t="s">
        <v>98</v>
      </c>
      <c r="P14" s="302"/>
    </row>
    <row r="15" spans="1:16" ht="15.75">
      <c r="A15" s="158"/>
      <c r="B15" s="625"/>
      <c r="C15" s="625"/>
      <c r="D15" s="321"/>
      <c r="E15" s="38"/>
      <c r="F15" s="73"/>
      <c r="G15" s="626"/>
      <c r="H15" s="627"/>
      <c r="I15" s="629"/>
      <c r="J15" s="628"/>
      <c r="K15" s="628"/>
      <c r="L15" s="628"/>
      <c r="M15" s="626"/>
      <c r="N15" s="629"/>
      <c r="O15" s="71" t="s">
        <v>99</v>
      </c>
      <c r="P15" s="302"/>
    </row>
    <row r="16" spans="1:16" ht="15.75">
      <c r="A16" s="158"/>
      <c r="B16" s="625"/>
      <c r="C16" s="625"/>
      <c r="D16" s="321"/>
      <c r="E16" s="38"/>
      <c r="F16" s="73"/>
      <c r="G16" s="626"/>
      <c r="H16" s="627"/>
      <c r="I16" s="629"/>
      <c r="J16" s="628"/>
      <c r="K16" s="628"/>
      <c r="L16" s="628"/>
      <c r="M16" s="626"/>
      <c r="N16" s="629"/>
      <c r="O16" s="71" t="s">
        <v>100</v>
      </c>
      <c r="P16" s="302"/>
    </row>
    <row r="17" spans="1:16" ht="15.75">
      <c r="A17" s="332"/>
      <c r="B17" s="865"/>
      <c r="C17" s="865"/>
      <c r="D17" s="337"/>
      <c r="E17" s="293"/>
      <c r="F17" s="1006"/>
      <c r="G17" s="1007"/>
      <c r="H17" s="1008"/>
      <c r="I17" s="344"/>
      <c r="J17" s="1077"/>
      <c r="K17" s="1077"/>
      <c r="L17" s="1077"/>
      <c r="M17" s="1007"/>
      <c r="N17" s="344"/>
      <c r="O17" s="1009" t="s">
        <v>101</v>
      </c>
      <c r="P17" s="349"/>
    </row>
    <row r="18" spans="1:16" ht="15.75">
      <c r="A18" s="996"/>
      <c r="B18" s="1043"/>
      <c r="C18" s="1043"/>
      <c r="D18" s="736"/>
      <c r="E18" s="294"/>
      <c r="F18" s="989" t="s">
        <v>51</v>
      </c>
      <c r="G18" s="990">
        <v>0.5</v>
      </c>
      <c r="H18" s="994">
        <v>0</v>
      </c>
      <c r="I18" s="990">
        <f>SUM(G18:H18)</f>
        <v>0.5</v>
      </c>
      <c r="J18" s="991">
        <v>0</v>
      </c>
      <c r="K18" s="991">
        <v>0</v>
      </c>
      <c r="L18" s="994">
        <v>0</v>
      </c>
      <c r="M18" s="990">
        <v>0.5</v>
      </c>
      <c r="N18" s="992">
        <f>SUM(J18:M18)</f>
        <v>0.5</v>
      </c>
      <c r="O18" s="993" t="s">
        <v>102</v>
      </c>
      <c r="P18" s="1236" t="s">
        <v>148</v>
      </c>
    </row>
    <row r="19" spans="1:16" ht="15.75">
      <c r="A19" s="158"/>
      <c r="B19" s="625"/>
      <c r="C19" s="625"/>
      <c r="D19" s="321"/>
      <c r="E19" s="38"/>
      <c r="F19" s="73" t="s">
        <v>149</v>
      </c>
      <c r="G19" s="626"/>
      <c r="H19" s="627"/>
      <c r="I19" s="629"/>
      <c r="J19" s="628"/>
      <c r="K19" s="628"/>
      <c r="L19" s="628"/>
      <c r="M19" s="626"/>
      <c r="N19" s="629"/>
      <c r="O19" s="71" t="s">
        <v>103</v>
      </c>
      <c r="P19" s="302"/>
    </row>
    <row r="20" spans="1:16" ht="15.75">
      <c r="A20" s="332"/>
      <c r="B20" s="865"/>
      <c r="C20" s="865"/>
      <c r="D20" s="337"/>
      <c r="E20" s="293"/>
      <c r="F20" s="1006"/>
      <c r="G20" s="1007"/>
      <c r="H20" s="1008"/>
      <c r="I20" s="344"/>
      <c r="J20" s="1077"/>
      <c r="K20" s="1077"/>
      <c r="L20" s="1077"/>
      <c r="M20" s="1007"/>
      <c r="N20" s="344"/>
      <c r="O20" s="1009" t="s">
        <v>104</v>
      </c>
      <c r="P20" s="349"/>
    </row>
    <row r="21" spans="1:16" ht="15.75">
      <c r="A21" s="996"/>
      <c r="B21" s="1043"/>
      <c r="C21" s="1043"/>
      <c r="D21" s="736"/>
      <c r="E21" s="294"/>
      <c r="F21" s="989" t="s">
        <v>164</v>
      </c>
      <c r="G21" s="990">
        <v>1</v>
      </c>
      <c r="H21" s="994">
        <v>0</v>
      </c>
      <c r="I21" s="990">
        <f>SUM(G21:H21)</f>
        <v>1</v>
      </c>
      <c r="J21" s="991">
        <v>0</v>
      </c>
      <c r="K21" s="991">
        <v>0</v>
      </c>
      <c r="L21" s="994">
        <v>0</v>
      </c>
      <c r="M21" s="990">
        <v>1</v>
      </c>
      <c r="N21" s="992">
        <f>SUM(J21:M21)</f>
        <v>1</v>
      </c>
      <c r="O21" s="993" t="s">
        <v>166</v>
      </c>
      <c r="P21" s="1236" t="s">
        <v>148</v>
      </c>
    </row>
    <row r="22" spans="1:16" ht="15.75">
      <c r="A22" s="158"/>
      <c r="B22" s="625"/>
      <c r="C22" s="625"/>
      <c r="D22" s="321"/>
      <c r="E22" s="38"/>
      <c r="F22" s="73" t="s">
        <v>165</v>
      </c>
      <c r="G22" s="626"/>
      <c r="H22" s="627"/>
      <c r="I22" s="629"/>
      <c r="J22" s="628"/>
      <c r="K22" s="628"/>
      <c r="L22" s="628"/>
      <c r="M22" s="626"/>
      <c r="N22" s="629"/>
      <c r="O22" s="71" t="s">
        <v>215</v>
      </c>
      <c r="P22" s="302"/>
    </row>
    <row r="23" spans="1:16" ht="15.75">
      <c r="A23" s="332"/>
      <c r="B23" s="865"/>
      <c r="C23" s="865"/>
      <c r="D23" s="337"/>
      <c r="E23" s="293"/>
      <c r="F23" s="1006"/>
      <c r="G23" s="1007"/>
      <c r="H23" s="1008"/>
      <c r="I23" s="344"/>
      <c r="J23" s="1077"/>
      <c r="K23" s="1077"/>
      <c r="L23" s="1077"/>
      <c r="M23" s="1007"/>
      <c r="N23" s="344"/>
      <c r="O23" s="1009" t="s">
        <v>214</v>
      </c>
      <c r="P23" s="349"/>
    </row>
    <row r="24" spans="1:16" ht="15.75">
      <c r="A24" s="996"/>
      <c r="B24" s="1043"/>
      <c r="C24" s="1043"/>
      <c r="D24" s="736"/>
      <c r="E24" s="294"/>
      <c r="F24" s="1463" t="s">
        <v>95</v>
      </c>
      <c r="G24" s="990">
        <v>0.75</v>
      </c>
      <c r="H24" s="994">
        <v>0</v>
      </c>
      <c r="I24" s="990">
        <f>SUM(G24:H24)</f>
        <v>0.75</v>
      </c>
      <c r="J24" s="991">
        <v>0</v>
      </c>
      <c r="K24" s="991">
        <v>0</v>
      </c>
      <c r="L24" s="994">
        <v>0</v>
      </c>
      <c r="M24" s="990">
        <v>0.75</v>
      </c>
      <c r="N24" s="992">
        <f>SUM(J24:M24)</f>
        <v>0.75</v>
      </c>
      <c r="O24" s="993" t="s">
        <v>105</v>
      </c>
      <c r="P24" s="1236" t="s">
        <v>148</v>
      </c>
    </row>
    <row r="25" spans="1:16" ht="15.75">
      <c r="A25" s="158"/>
      <c r="B25" s="625"/>
      <c r="C25" s="625"/>
      <c r="D25" s="321"/>
      <c r="E25" s="38"/>
      <c r="F25" s="1440"/>
      <c r="G25" s="626"/>
      <c r="H25" s="627"/>
      <c r="I25" s="629"/>
      <c r="J25" s="628"/>
      <c r="K25" s="628"/>
      <c r="L25" s="628"/>
      <c r="M25" s="626"/>
      <c r="N25" s="629"/>
      <c r="O25" s="71" t="s">
        <v>106</v>
      </c>
      <c r="P25" s="302"/>
    </row>
    <row r="26" spans="1:16" ht="15.75">
      <c r="A26" s="158"/>
      <c r="B26" s="625"/>
      <c r="C26" s="625"/>
      <c r="D26" s="321"/>
      <c r="E26" s="38"/>
      <c r="F26" s="73" t="s">
        <v>150</v>
      </c>
      <c r="G26" s="626"/>
      <c r="H26" s="627"/>
      <c r="I26" s="629"/>
      <c r="J26" s="628"/>
      <c r="K26" s="628"/>
      <c r="L26" s="628"/>
      <c r="M26" s="626"/>
      <c r="N26" s="629"/>
      <c r="O26" s="71" t="s">
        <v>107</v>
      </c>
      <c r="P26" s="302"/>
    </row>
    <row r="27" spans="1:16" ht="15.75">
      <c r="A27" s="332"/>
      <c r="B27" s="865"/>
      <c r="C27" s="865"/>
      <c r="D27" s="337"/>
      <c r="E27" s="293"/>
      <c r="F27" s="1006" t="s">
        <v>151</v>
      </c>
      <c r="G27" s="1007"/>
      <c r="H27" s="1008"/>
      <c r="I27" s="344"/>
      <c r="J27" s="1077"/>
      <c r="K27" s="1077"/>
      <c r="L27" s="1077"/>
      <c r="M27" s="1007"/>
      <c r="N27" s="344"/>
      <c r="O27" s="1009"/>
      <c r="P27" s="349"/>
    </row>
    <row r="28" spans="1:16" ht="15.75">
      <c r="A28" s="996"/>
      <c r="B28" s="1043"/>
      <c r="C28" s="1043"/>
      <c r="D28" s="736"/>
      <c r="E28" s="294"/>
      <c r="F28" s="989" t="s">
        <v>52</v>
      </c>
      <c r="G28" s="990">
        <v>0.75</v>
      </c>
      <c r="H28" s="994">
        <v>0</v>
      </c>
      <c r="I28" s="990">
        <f>SUM(G28:H28)</f>
        <v>0.75</v>
      </c>
      <c r="J28" s="991">
        <v>0</v>
      </c>
      <c r="K28" s="991">
        <v>0</v>
      </c>
      <c r="L28" s="994">
        <v>0</v>
      </c>
      <c r="M28" s="990">
        <v>0.75</v>
      </c>
      <c r="N28" s="992">
        <f>SUM(J28:M28)</f>
        <v>0.75</v>
      </c>
      <c r="O28" s="993" t="s">
        <v>108</v>
      </c>
      <c r="P28" s="1236" t="s">
        <v>148</v>
      </c>
    </row>
    <row r="29" spans="1:16" ht="15.75">
      <c r="A29" s="158"/>
      <c r="B29" s="625"/>
      <c r="C29" s="625"/>
      <c r="D29" s="321"/>
      <c r="E29" s="38"/>
      <c r="F29" s="73" t="s">
        <v>152</v>
      </c>
      <c r="G29" s="290"/>
      <c r="H29" s="290"/>
      <c r="I29" s="509"/>
      <c r="J29" s="510"/>
      <c r="K29" s="510"/>
      <c r="L29" s="510"/>
      <c r="M29" s="290"/>
      <c r="N29" s="509"/>
      <c r="O29" s="71" t="s">
        <v>109</v>
      </c>
      <c r="P29" s="302"/>
    </row>
    <row r="30" spans="1:16" ht="15.75">
      <c r="A30" s="158"/>
      <c r="B30" s="625"/>
      <c r="C30" s="625"/>
      <c r="D30" s="321"/>
      <c r="E30" s="38"/>
      <c r="F30" s="73" t="s">
        <v>153</v>
      </c>
      <c r="G30" s="290"/>
      <c r="H30" s="290"/>
      <c r="I30" s="509"/>
      <c r="J30" s="510"/>
      <c r="K30" s="510"/>
      <c r="L30" s="510"/>
      <c r="M30" s="290"/>
      <c r="N30" s="509"/>
      <c r="O30" s="71" t="s">
        <v>110</v>
      </c>
      <c r="P30" s="302"/>
    </row>
    <row r="31" spans="1:16" ht="15.75">
      <c r="A31" s="332"/>
      <c r="B31" s="865"/>
      <c r="C31" s="865"/>
      <c r="D31" s="337"/>
      <c r="E31" s="293"/>
      <c r="F31" s="1006"/>
      <c r="G31" s="339"/>
      <c r="H31" s="339"/>
      <c r="I31" s="440"/>
      <c r="J31" s="1085"/>
      <c r="K31" s="1085"/>
      <c r="L31" s="1085"/>
      <c r="M31" s="339"/>
      <c r="N31" s="440"/>
      <c r="O31" s="1009" t="s">
        <v>171</v>
      </c>
      <c r="P31" s="349"/>
    </row>
    <row r="32" spans="1:16" ht="15.75">
      <c r="A32" s="996"/>
      <c r="B32" s="1043"/>
      <c r="C32" s="1043"/>
      <c r="D32" s="736"/>
      <c r="E32" s="294"/>
      <c r="F32" s="989" t="s">
        <v>52</v>
      </c>
      <c r="G32" s="1086">
        <v>0.1</v>
      </c>
      <c r="H32" s="994">
        <v>0</v>
      </c>
      <c r="I32" s="990">
        <f>G32+H32</f>
        <v>0.1</v>
      </c>
      <c r="J32" s="991">
        <v>0</v>
      </c>
      <c r="K32" s="991">
        <v>0</v>
      </c>
      <c r="L32" s="994">
        <v>0</v>
      </c>
      <c r="M32" s="990">
        <v>0.1</v>
      </c>
      <c r="N32" s="992">
        <f>SUM(J32:M32)</f>
        <v>0.1</v>
      </c>
      <c r="O32" s="993" t="s">
        <v>169</v>
      </c>
      <c r="P32" s="1236" t="s">
        <v>148</v>
      </c>
    </row>
    <row r="33" spans="1:17" ht="15.75">
      <c r="A33" s="332"/>
      <c r="B33" s="865"/>
      <c r="C33" s="865"/>
      <c r="D33" s="337"/>
      <c r="E33" s="293"/>
      <c r="F33" s="1006"/>
      <c r="G33" s="339"/>
      <c r="H33" s="339"/>
      <c r="I33" s="440"/>
      <c r="J33" s="1085"/>
      <c r="K33" s="1085"/>
      <c r="L33" s="1085"/>
      <c r="M33" s="339"/>
      <c r="N33" s="440"/>
      <c r="O33" s="1009" t="s">
        <v>170</v>
      </c>
      <c r="P33" s="349"/>
    </row>
    <row r="34" spans="1:17" ht="15.75">
      <c r="A34" s="996"/>
      <c r="B34" s="1043"/>
      <c r="C34" s="1043"/>
      <c r="D34" s="736"/>
      <c r="E34" s="294"/>
      <c r="F34" s="989"/>
      <c r="G34" s="738"/>
      <c r="H34" s="738"/>
      <c r="I34" s="1086"/>
      <c r="J34" s="1087"/>
      <c r="K34" s="1087"/>
      <c r="L34" s="1087"/>
      <c r="M34" s="738"/>
      <c r="N34" s="1086"/>
      <c r="O34" s="993"/>
      <c r="P34" s="521"/>
    </row>
    <row r="35" spans="1:17" ht="15.75">
      <c r="A35" s="158"/>
      <c r="B35" s="625"/>
      <c r="C35" s="625" t="s">
        <v>236</v>
      </c>
      <c r="D35" s="645">
        <v>257</v>
      </c>
      <c r="E35" s="38" t="s">
        <v>28</v>
      </c>
      <c r="F35" s="413" t="s">
        <v>26</v>
      </c>
      <c r="G35" s="509">
        <v>22.2</v>
      </c>
      <c r="H35" s="509">
        <v>0</v>
      </c>
      <c r="I35" s="509">
        <f>G35+H35</f>
        <v>22.2</v>
      </c>
      <c r="J35" s="111">
        <v>0</v>
      </c>
      <c r="K35" s="111">
        <v>0</v>
      </c>
      <c r="L35" s="111">
        <v>0</v>
      </c>
      <c r="M35" s="509">
        <v>22.2</v>
      </c>
      <c r="N35" s="509">
        <f>M35</f>
        <v>22.2</v>
      </c>
      <c r="O35" s="113" t="s">
        <v>123</v>
      </c>
      <c r="P35" s="1237">
        <v>0</v>
      </c>
    </row>
    <row r="36" spans="1:17" ht="15.75">
      <c r="A36" s="332"/>
      <c r="B36" s="865"/>
      <c r="C36" s="865"/>
      <c r="D36" s="337"/>
      <c r="E36" s="293"/>
      <c r="F36" s="1006"/>
      <c r="G36" s="339"/>
      <c r="H36" s="339"/>
      <c r="I36" s="440"/>
      <c r="J36" s="1085"/>
      <c r="K36" s="1085"/>
      <c r="L36" s="1085"/>
      <c r="M36" s="339"/>
      <c r="N36" s="440"/>
      <c r="O36" s="1009"/>
      <c r="P36" s="349"/>
    </row>
    <row r="37" spans="1:17" ht="15.75">
      <c r="A37" s="996"/>
      <c r="B37" s="1043"/>
      <c r="C37" s="1043" t="s">
        <v>237</v>
      </c>
      <c r="D37" s="988">
        <v>1145</v>
      </c>
      <c r="E37" s="989" t="s">
        <v>28</v>
      </c>
      <c r="F37" s="989" t="s">
        <v>23</v>
      </c>
      <c r="G37" s="990">
        <v>8</v>
      </c>
      <c r="H37" s="994">
        <v>0</v>
      </c>
      <c r="I37" s="990">
        <f t="shared" ref="I37:I38" si="0">SUM(G37:H37)</f>
        <v>8</v>
      </c>
      <c r="J37" s="991">
        <v>0</v>
      </c>
      <c r="K37" s="994">
        <v>0</v>
      </c>
      <c r="L37" s="994">
        <v>1</v>
      </c>
      <c r="M37" s="990">
        <v>2</v>
      </c>
      <c r="N37" s="992">
        <f t="shared" ref="N37:N38" si="1">SUM(J37:M37)</f>
        <v>3</v>
      </c>
      <c r="O37" s="993" t="s">
        <v>185</v>
      </c>
      <c r="P37" s="1088">
        <v>0</v>
      </c>
    </row>
    <row r="38" spans="1:17" ht="15.75">
      <c r="A38" s="158"/>
      <c r="B38" s="625"/>
      <c r="C38" s="625"/>
      <c r="D38" s="674"/>
      <c r="E38" s="73" t="s">
        <v>28</v>
      </c>
      <c r="F38" s="73" t="s">
        <v>26</v>
      </c>
      <c r="G38" s="626">
        <v>0.22</v>
      </c>
      <c r="H38" s="627">
        <v>0</v>
      </c>
      <c r="I38" s="626">
        <f t="shared" si="0"/>
        <v>0.22</v>
      </c>
      <c r="J38" s="628">
        <v>0</v>
      </c>
      <c r="K38" s="627">
        <v>0</v>
      </c>
      <c r="L38" s="627">
        <v>0</v>
      </c>
      <c r="M38" s="626">
        <v>0.22</v>
      </c>
      <c r="N38" s="629">
        <f t="shared" si="1"/>
        <v>0.22</v>
      </c>
      <c r="O38" s="71" t="s">
        <v>186</v>
      </c>
      <c r="P38" s="995">
        <v>0</v>
      </c>
    </row>
    <row r="39" spans="1:17" ht="15.75">
      <c r="A39" s="332"/>
      <c r="B39" s="865"/>
      <c r="C39" s="865"/>
      <c r="D39" s="337"/>
      <c r="E39" s="293"/>
      <c r="F39" s="1006"/>
      <c r="G39" s="339"/>
      <c r="H39" s="339"/>
      <c r="I39" s="440"/>
      <c r="J39" s="1085"/>
      <c r="K39" s="1085"/>
      <c r="L39" s="1085"/>
      <c r="M39" s="339"/>
      <c r="N39" s="440"/>
      <c r="O39" s="1009"/>
      <c r="P39" s="349"/>
    </row>
    <row r="40" spans="1:17" ht="15.75">
      <c r="A40" s="996"/>
      <c r="B40" s="1043"/>
      <c r="C40" s="1043" t="s">
        <v>238</v>
      </c>
      <c r="D40" s="1096">
        <v>1654.3</v>
      </c>
      <c r="E40" s="294" t="s">
        <v>28</v>
      </c>
      <c r="F40" s="1097" t="s">
        <v>122</v>
      </c>
      <c r="G40" s="992">
        <v>17.5</v>
      </c>
      <c r="H40" s="992">
        <v>2.5</v>
      </c>
      <c r="I40" s="992">
        <f>SUM(G40:H40)</f>
        <v>20</v>
      </c>
      <c r="J40" s="739">
        <v>0</v>
      </c>
      <c r="K40" s="991">
        <v>0</v>
      </c>
      <c r="L40" s="994">
        <v>0.5</v>
      </c>
      <c r="M40" s="992">
        <v>7</v>
      </c>
      <c r="N40" s="992">
        <f>SUM(J40:M40)</f>
        <v>7.5</v>
      </c>
      <c r="O40" s="1098" t="s">
        <v>123</v>
      </c>
      <c r="P40" s="1238">
        <v>0</v>
      </c>
    </row>
    <row r="41" spans="1:17" ht="15.75">
      <c r="A41" s="835"/>
      <c r="B41" s="245"/>
      <c r="C41" s="245"/>
      <c r="D41" s="763"/>
      <c r="E41" s="222"/>
      <c r="F41" s="291" t="s">
        <v>187</v>
      </c>
      <c r="G41" s="265">
        <v>3.5</v>
      </c>
      <c r="H41" s="265">
        <v>0</v>
      </c>
      <c r="I41" s="265">
        <f t="shared" ref="I41:I45" si="2">SUM(G41:H41)</f>
        <v>3.5</v>
      </c>
      <c r="J41" s="258">
        <v>0</v>
      </c>
      <c r="K41" s="258">
        <v>0</v>
      </c>
      <c r="L41" s="258">
        <v>0</v>
      </c>
      <c r="M41" s="741">
        <v>1</v>
      </c>
      <c r="N41" s="265">
        <f t="shared" ref="N41:N45" si="3">SUM(J41:M41)</f>
        <v>1</v>
      </c>
      <c r="O41" s="1099" t="s">
        <v>19</v>
      </c>
      <c r="P41" s="1239"/>
    </row>
    <row r="42" spans="1:17" ht="15.75">
      <c r="A42" s="835"/>
      <c r="B42" s="245"/>
      <c r="C42" s="245"/>
      <c r="D42" s="763"/>
      <c r="E42" s="222"/>
      <c r="F42" s="291" t="s">
        <v>51</v>
      </c>
      <c r="G42" s="265">
        <v>15</v>
      </c>
      <c r="H42" s="265">
        <v>0</v>
      </c>
      <c r="I42" s="265">
        <f t="shared" si="2"/>
        <v>15</v>
      </c>
      <c r="J42" s="258">
        <v>0</v>
      </c>
      <c r="K42" s="258">
        <v>0</v>
      </c>
      <c r="L42" s="258">
        <v>0</v>
      </c>
      <c r="M42" s="741">
        <v>2.5</v>
      </c>
      <c r="N42" s="265">
        <f t="shared" si="3"/>
        <v>2.5</v>
      </c>
      <c r="O42" s="1099" t="s">
        <v>19</v>
      </c>
      <c r="P42" s="1240"/>
    </row>
    <row r="43" spans="1:17" ht="15.75">
      <c r="A43" s="835"/>
      <c r="B43" s="245"/>
      <c r="C43" s="245"/>
      <c r="D43" s="763"/>
      <c r="E43" s="222"/>
      <c r="F43" s="291" t="s">
        <v>21</v>
      </c>
      <c r="G43" s="265">
        <v>1</v>
      </c>
      <c r="H43" s="265">
        <v>0</v>
      </c>
      <c r="I43" s="265">
        <f t="shared" si="2"/>
        <v>1</v>
      </c>
      <c r="J43" s="258">
        <v>0</v>
      </c>
      <c r="K43" s="258">
        <v>0</v>
      </c>
      <c r="L43" s="258">
        <v>0</v>
      </c>
      <c r="M43" s="258">
        <v>0</v>
      </c>
      <c r="N43" s="265">
        <f t="shared" si="3"/>
        <v>0</v>
      </c>
      <c r="O43" s="1099" t="s">
        <v>19</v>
      </c>
      <c r="P43" s="1240"/>
    </row>
    <row r="44" spans="1:17" ht="15.75">
      <c r="A44" s="835"/>
      <c r="B44" s="245"/>
      <c r="C44" s="245"/>
      <c r="D44" s="1100"/>
      <c r="E44" s="222"/>
      <c r="F44" s="291" t="s">
        <v>188</v>
      </c>
      <c r="G44" s="265">
        <v>3.6</v>
      </c>
      <c r="H44" s="265">
        <v>0</v>
      </c>
      <c r="I44" s="265">
        <f t="shared" si="2"/>
        <v>3.6</v>
      </c>
      <c r="J44" s="258">
        <v>0</v>
      </c>
      <c r="K44" s="258">
        <v>0</v>
      </c>
      <c r="L44" s="258">
        <v>0</v>
      </c>
      <c r="M44" s="258">
        <v>0</v>
      </c>
      <c r="N44" s="265">
        <f t="shared" si="3"/>
        <v>0</v>
      </c>
      <c r="O44" s="1099" t="s">
        <v>19</v>
      </c>
      <c r="P44" s="1240"/>
    </row>
    <row r="45" spans="1:17" ht="15.75">
      <c r="A45" s="835"/>
      <c r="B45" s="245"/>
      <c r="C45" s="245"/>
      <c r="D45" s="763"/>
      <c r="E45" s="222"/>
      <c r="F45" s="291" t="s">
        <v>26</v>
      </c>
      <c r="G45" s="265">
        <v>3.6</v>
      </c>
      <c r="H45" s="265">
        <v>0</v>
      </c>
      <c r="I45" s="265">
        <f t="shared" si="2"/>
        <v>3.6</v>
      </c>
      <c r="J45" s="258">
        <v>0</v>
      </c>
      <c r="K45" s="258">
        <v>0</v>
      </c>
      <c r="L45" s="258">
        <v>0</v>
      </c>
      <c r="M45" s="265">
        <v>0.5</v>
      </c>
      <c r="N45" s="265">
        <f t="shared" si="3"/>
        <v>0.5</v>
      </c>
      <c r="O45" s="1099" t="s">
        <v>19</v>
      </c>
      <c r="P45" s="1240"/>
    </row>
    <row r="46" spans="1:17" ht="15.75">
      <c r="A46" s="332"/>
      <c r="B46" s="865"/>
      <c r="C46" s="865"/>
      <c r="D46" s="337"/>
      <c r="E46" s="293"/>
      <c r="F46" s="1006"/>
      <c r="G46" s="339"/>
      <c r="H46" s="339"/>
      <c r="I46" s="440"/>
      <c r="J46" s="1085"/>
      <c r="K46" s="1085"/>
      <c r="L46" s="1085"/>
      <c r="M46" s="339"/>
      <c r="N46" s="440"/>
      <c r="O46" s="1009"/>
      <c r="P46" s="349"/>
    </row>
    <row r="47" spans="1:17" ht="15.75">
      <c r="A47" s="996"/>
      <c r="B47" s="1043"/>
      <c r="C47" s="1043" t="s">
        <v>239</v>
      </c>
      <c r="D47" s="1120" t="s">
        <v>19</v>
      </c>
      <c r="E47" s="294"/>
      <c r="F47" s="1121" t="s">
        <v>19</v>
      </c>
      <c r="G47" s="1122" t="s">
        <v>19</v>
      </c>
      <c r="H47" s="1123" t="s">
        <v>19</v>
      </c>
      <c r="I47" s="1124" t="s">
        <v>19</v>
      </c>
      <c r="J47" s="1125">
        <v>0</v>
      </c>
      <c r="K47" s="1125">
        <v>0</v>
      </c>
      <c r="L47" s="1125">
        <v>0</v>
      </c>
      <c r="M47" s="1126" t="s">
        <v>19</v>
      </c>
      <c r="N47" s="1122" t="s">
        <v>19</v>
      </c>
      <c r="O47" s="1124" t="s">
        <v>19</v>
      </c>
      <c r="P47" s="1241">
        <v>0</v>
      </c>
      <c r="Q47" s="1127"/>
    </row>
    <row r="48" spans="1:17" ht="15.75">
      <c r="A48" s="158"/>
      <c r="B48" s="625"/>
      <c r="C48" s="625"/>
      <c r="D48" s="321"/>
      <c r="E48" s="38"/>
      <c r="F48" s="73"/>
      <c r="G48" s="290"/>
      <c r="H48" s="290"/>
      <c r="I48" s="509"/>
      <c r="J48" s="510"/>
      <c r="K48" s="510"/>
      <c r="L48" s="510"/>
      <c r="M48" s="290"/>
      <c r="N48" s="509"/>
      <c r="O48" s="71"/>
      <c r="P48" s="302"/>
    </row>
    <row r="49" spans="1:16" ht="16.5" thickBot="1">
      <c r="A49" s="996"/>
      <c r="B49" s="1043"/>
      <c r="C49" s="1043" t="s">
        <v>240</v>
      </c>
      <c r="D49" s="1120" t="s">
        <v>19</v>
      </c>
      <c r="E49" s="294"/>
      <c r="F49" s="1121" t="s">
        <v>19</v>
      </c>
      <c r="G49" s="1122" t="s">
        <v>19</v>
      </c>
      <c r="H49" s="1123" t="s">
        <v>19</v>
      </c>
      <c r="I49" s="1124" t="s">
        <v>19</v>
      </c>
      <c r="J49" s="1125">
        <v>0</v>
      </c>
      <c r="K49" s="1125">
        <v>0</v>
      </c>
      <c r="L49" s="1125">
        <v>0</v>
      </c>
      <c r="M49" s="1126" t="s">
        <v>19</v>
      </c>
      <c r="N49" s="1122" t="s">
        <v>19</v>
      </c>
      <c r="O49" s="1124" t="s">
        <v>19</v>
      </c>
      <c r="P49" s="1242">
        <v>0</v>
      </c>
    </row>
    <row r="50" spans="1:16" ht="15.75">
      <c r="A50" s="1275"/>
      <c r="B50" s="1276"/>
      <c r="C50" s="1276"/>
      <c r="D50" s="1055"/>
      <c r="E50" s="1056"/>
      <c r="F50" s="850"/>
      <c r="G50" s="1057"/>
      <c r="H50" s="1057"/>
      <c r="I50" s="1277"/>
      <c r="J50" s="1278"/>
      <c r="K50" s="1278"/>
      <c r="L50" s="1278"/>
      <c r="M50" s="1057"/>
      <c r="N50" s="1277"/>
      <c r="O50" s="850"/>
      <c r="P50" s="1057"/>
    </row>
    <row r="51" spans="1:16" ht="15.75">
      <c r="A51" s="503"/>
      <c r="B51" s="1279"/>
      <c r="C51" s="1279"/>
      <c r="D51" s="1062"/>
      <c r="E51" s="497"/>
      <c r="F51" s="790"/>
      <c r="G51" s="504"/>
      <c r="H51" s="504"/>
      <c r="I51" s="499"/>
      <c r="J51" s="502"/>
      <c r="K51" s="502"/>
      <c r="L51" s="502"/>
      <c r="M51" s="504"/>
      <c r="N51" s="499"/>
      <c r="O51" s="790"/>
      <c r="P51" s="504"/>
    </row>
    <row r="52" spans="1:16" ht="15.75">
      <c r="A52" s="503"/>
      <c r="B52" s="1279"/>
      <c r="C52" s="1279"/>
      <c r="D52" s="1062"/>
      <c r="E52" s="497"/>
      <c r="F52" s="790"/>
      <c r="G52" s="504"/>
      <c r="H52" s="504"/>
      <c r="I52" s="499"/>
      <c r="J52" s="502"/>
      <c r="K52" s="502"/>
      <c r="L52" s="502"/>
      <c r="M52" s="504"/>
      <c r="N52" s="499"/>
      <c r="O52" s="790"/>
      <c r="P52" s="504"/>
    </row>
    <row r="53" spans="1:16" ht="15.75">
      <c r="A53" s="503"/>
      <c r="B53" s="1279"/>
      <c r="C53" s="1279"/>
      <c r="D53" s="1062"/>
      <c r="E53" s="497"/>
      <c r="F53" s="790"/>
      <c r="G53" s="504"/>
      <c r="H53" s="504"/>
      <c r="I53" s="499"/>
      <c r="J53" s="502"/>
      <c r="K53" s="502"/>
      <c r="L53" s="502"/>
      <c r="M53" s="504"/>
      <c r="N53" s="499"/>
      <c r="O53" s="790"/>
      <c r="P53" s="504"/>
    </row>
    <row r="54" spans="1:16" ht="15.75">
      <c r="A54" s="503"/>
      <c r="B54" s="1279"/>
      <c r="C54" s="1279"/>
      <c r="D54" s="1062"/>
      <c r="E54" s="497"/>
      <c r="F54" s="790"/>
      <c r="G54" s="504"/>
      <c r="H54" s="504"/>
      <c r="I54" s="499"/>
      <c r="J54" s="502"/>
      <c r="K54" s="502"/>
      <c r="L54" s="502"/>
      <c r="M54" s="504"/>
      <c r="N54" s="499"/>
      <c r="O54" s="790"/>
      <c r="P54" s="504"/>
    </row>
    <row r="55" spans="1:16" ht="15.75">
      <c r="A55" s="158"/>
      <c r="B55" s="625"/>
      <c r="C55" s="625" t="s">
        <v>241</v>
      </c>
      <c r="D55" s="1268" t="s">
        <v>19</v>
      </c>
      <c r="E55" s="38"/>
      <c r="F55" s="1269" t="s">
        <v>19</v>
      </c>
      <c r="G55" s="1270" t="s">
        <v>19</v>
      </c>
      <c r="H55" s="1271" t="s">
        <v>19</v>
      </c>
      <c r="I55" s="1272" t="s">
        <v>19</v>
      </c>
      <c r="J55" s="1273">
        <v>0</v>
      </c>
      <c r="K55" s="1273">
        <v>0</v>
      </c>
      <c r="L55" s="1273">
        <v>0</v>
      </c>
      <c r="M55" s="1274" t="s">
        <v>19</v>
      </c>
      <c r="N55" s="1270" t="s">
        <v>19</v>
      </c>
      <c r="O55" s="1272" t="s">
        <v>19</v>
      </c>
      <c r="P55" s="940">
        <v>0</v>
      </c>
    </row>
    <row r="56" spans="1:16" ht="15.75">
      <c r="A56" s="332"/>
      <c r="B56" s="865"/>
      <c r="C56" s="865"/>
      <c r="D56" s="337"/>
      <c r="E56" s="293"/>
      <c r="F56" s="1006"/>
      <c r="G56" s="339"/>
      <c r="H56" s="339"/>
      <c r="I56" s="440"/>
      <c r="J56" s="1085"/>
      <c r="K56" s="1085"/>
      <c r="L56" s="1085"/>
      <c r="M56" s="339"/>
      <c r="N56" s="440"/>
      <c r="O56" s="1009"/>
      <c r="P56" s="349"/>
    </row>
    <row r="57" spans="1:16" ht="15.75">
      <c r="A57" s="835"/>
      <c r="B57" s="245"/>
      <c r="C57" s="1466" t="s">
        <v>242</v>
      </c>
      <c r="D57" s="414">
        <v>2291.1</v>
      </c>
      <c r="E57" s="222"/>
      <c r="F57" s="381" t="s">
        <v>52</v>
      </c>
      <c r="G57" s="296">
        <v>5.82</v>
      </c>
      <c r="H57" s="867">
        <v>2.75</v>
      </c>
      <c r="I57" s="454">
        <f>G57+H57</f>
        <v>8.57</v>
      </c>
      <c r="J57" s="370">
        <v>0</v>
      </c>
      <c r="K57" s="370">
        <v>0</v>
      </c>
      <c r="L57" s="370">
        <v>0</v>
      </c>
      <c r="M57" s="266" t="s">
        <v>19</v>
      </c>
      <c r="N57" s="296" t="s">
        <v>19</v>
      </c>
      <c r="O57" s="381" t="s">
        <v>127</v>
      </c>
      <c r="P57" s="347">
        <v>367500</v>
      </c>
    </row>
    <row r="58" spans="1:16" ht="15.75">
      <c r="A58" s="835"/>
      <c r="B58" s="245"/>
      <c r="C58" s="1467"/>
      <c r="D58" s="414"/>
      <c r="E58" s="222"/>
      <c r="F58" s="1046" t="s">
        <v>26</v>
      </c>
      <c r="G58" s="296">
        <v>5.82</v>
      </c>
      <c r="H58" s="867">
        <v>2.75</v>
      </c>
      <c r="I58" s="454">
        <f t="shared" ref="I58:I63" si="4">G58+H58</f>
        <v>8.57</v>
      </c>
      <c r="J58" s="370">
        <v>0</v>
      </c>
      <c r="K58" s="370">
        <v>0</v>
      </c>
      <c r="L58" s="370">
        <v>0</v>
      </c>
      <c r="M58" s="266" t="s">
        <v>19</v>
      </c>
      <c r="N58" s="296" t="s">
        <v>19</v>
      </c>
      <c r="O58" s="1464" t="s">
        <v>219</v>
      </c>
      <c r="P58" s="347">
        <v>367500</v>
      </c>
    </row>
    <row r="59" spans="1:16" ht="15.75">
      <c r="A59" s="835"/>
      <c r="B59" s="245"/>
      <c r="C59" s="245"/>
      <c r="D59" s="414"/>
      <c r="E59" s="222"/>
      <c r="F59" s="1046" t="s">
        <v>124</v>
      </c>
      <c r="G59" s="296">
        <v>6.08</v>
      </c>
      <c r="H59" s="867">
        <v>3</v>
      </c>
      <c r="I59" s="454">
        <f t="shared" si="4"/>
        <v>9.08</v>
      </c>
      <c r="J59" s="370">
        <v>0</v>
      </c>
      <c r="K59" s="370">
        <v>0</v>
      </c>
      <c r="L59" s="370">
        <v>0</v>
      </c>
      <c r="M59" s="266" t="s">
        <v>19</v>
      </c>
      <c r="N59" s="296" t="s">
        <v>19</v>
      </c>
      <c r="O59" s="1465"/>
      <c r="P59" s="347">
        <v>367500</v>
      </c>
    </row>
    <row r="60" spans="1:16" ht="15.75">
      <c r="A60" s="835"/>
      <c r="B60" s="245"/>
      <c r="C60" s="245"/>
      <c r="D60" s="414"/>
      <c r="E60" s="222"/>
      <c r="F60" s="1046" t="s">
        <v>51</v>
      </c>
      <c r="G60" s="296">
        <v>6.08</v>
      </c>
      <c r="H60" s="867">
        <v>3</v>
      </c>
      <c r="I60" s="454">
        <f t="shared" si="4"/>
        <v>9.08</v>
      </c>
      <c r="J60" s="370">
        <v>0</v>
      </c>
      <c r="K60" s="370">
        <v>0</v>
      </c>
      <c r="L60" s="370">
        <v>0</v>
      </c>
      <c r="M60" s="266" t="s">
        <v>19</v>
      </c>
      <c r="N60" s="296" t="s">
        <v>19</v>
      </c>
      <c r="O60" s="369"/>
      <c r="P60" s="347">
        <v>367500</v>
      </c>
    </row>
    <row r="61" spans="1:16" ht="15.75">
      <c r="A61" s="835"/>
      <c r="B61" s="245"/>
      <c r="C61" s="245"/>
      <c r="D61" s="414"/>
      <c r="E61" s="222"/>
      <c r="F61" s="1046" t="s">
        <v>217</v>
      </c>
      <c r="G61" s="296">
        <v>6.08</v>
      </c>
      <c r="H61" s="867">
        <v>3</v>
      </c>
      <c r="I61" s="454">
        <f t="shared" si="4"/>
        <v>9.08</v>
      </c>
      <c r="J61" s="370">
        <v>0</v>
      </c>
      <c r="K61" s="370">
        <v>0</v>
      </c>
      <c r="L61" s="370">
        <v>0</v>
      </c>
      <c r="M61" s="266" t="s">
        <v>19</v>
      </c>
      <c r="N61" s="296" t="s">
        <v>19</v>
      </c>
      <c r="O61" s="369"/>
      <c r="P61" s="347">
        <v>367500</v>
      </c>
    </row>
    <row r="62" spans="1:16" ht="15.75">
      <c r="A62" s="835"/>
      <c r="B62" s="245"/>
      <c r="C62" s="245"/>
      <c r="D62" s="414"/>
      <c r="E62" s="222"/>
      <c r="F62" s="1046" t="s">
        <v>54</v>
      </c>
      <c r="G62" s="296">
        <v>5.4</v>
      </c>
      <c r="H62" s="867">
        <v>2.6</v>
      </c>
      <c r="I62" s="454">
        <f t="shared" si="4"/>
        <v>8</v>
      </c>
      <c r="J62" s="370">
        <v>0</v>
      </c>
      <c r="K62" s="370">
        <v>0</v>
      </c>
      <c r="L62" s="370">
        <v>0</v>
      </c>
      <c r="M62" s="266" t="s">
        <v>19</v>
      </c>
      <c r="N62" s="296" t="s">
        <v>19</v>
      </c>
      <c r="O62" s="369"/>
      <c r="P62" s="347">
        <v>367500</v>
      </c>
    </row>
    <row r="63" spans="1:16" ht="15.75">
      <c r="A63" s="835"/>
      <c r="B63" s="245"/>
      <c r="C63" s="245"/>
      <c r="D63" s="763"/>
      <c r="E63" s="1101"/>
      <c r="F63" s="291" t="s">
        <v>218</v>
      </c>
      <c r="G63" s="741">
        <v>0.43</v>
      </c>
      <c r="H63" s="1102">
        <v>0.23</v>
      </c>
      <c r="I63" s="454">
        <f t="shared" si="4"/>
        <v>0.66</v>
      </c>
      <c r="J63" s="370">
        <v>0</v>
      </c>
      <c r="K63" s="370">
        <v>0</v>
      </c>
      <c r="L63" s="370">
        <v>0</v>
      </c>
      <c r="M63" s="266" t="s">
        <v>19</v>
      </c>
      <c r="N63" s="296" t="s">
        <v>19</v>
      </c>
      <c r="O63" s="765"/>
      <c r="P63" s="347">
        <v>367500</v>
      </c>
    </row>
    <row r="64" spans="1:16" ht="15.75">
      <c r="A64" s="158"/>
      <c r="B64" s="625"/>
      <c r="C64" s="625" t="s">
        <v>243</v>
      </c>
      <c r="D64" s="1120" t="s">
        <v>19</v>
      </c>
      <c r="E64" s="294"/>
      <c r="F64" s="1121" t="s">
        <v>19</v>
      </c>
      <c r="G64" s="1122" t="s">
        <v>19</v>
      </c>
      <c r="H64" s="1123" t="s">
        <v>19</v>
      </c>
      <c r="I64" s="1124" t="s">
        <v>19</v>
      </c>
      <c r="J64" s="1125">
        <v>0</v>
      </c>
      <c r="K64" s="1125">
        <v>0</v>
      </c>
      <c r="L64" s="1125">
        <v>0</v>
      </c>
      <c r="M64" s="1126" t="s">
        <v>19</v>
      </c>
      <c r="N64" s="1122" t="s">
        <v>19</v>
      </c>
      <c r="O64" s="1124" t="s">
        <v>19</v>
      </c>
      <c r="P64" s="1242">
        <v>0</v>
      </c>
    </row>
    <row r="65" spans="1:16" ht="19.5" customHeight="1">
      <c r="A65" s="158"/>
      <c r="B65" s="114"/>
      <c r="C65" s="114"/>
      <c r="D65" s="115"/>
      <c r="E65" s="38"/>
      <c r="F65" s="116"/>
      <c r="G65" s="102"/>
      <c r="H65" s="102"/>
      <c r="I65" s="102"/>
      <c r="J65" s="111"/>
      <c r="K65" s="111"/>
      <c r="L65" s="111"/>
      <c r="M65" s="102"/>
      <c r="N65" s="102"/>
      <c r="O65" s="117"/>
      <c r="P65" s="159"/>
    </row>
    <row r="66" spans="1:16" ht="15" customHeight="1">
      <c r="A66" s="162"/>
      <c r="B66" s="11"/>
      <c r="C66" s="11"/>
      <c r="D66" s="12"/>
      <c r="E66" s="13"/>
      <c r="F66" s="14"/>
      <c r="G66" s="15"/>
      <c r="H66" s="15"/>
      <c r="I66" s="15"/>
      <c r="J66" s="15"/>
      <c r="K66" s="15"/>
      <c r="L66" s="15"/>
      <c r="M66" s="15"/>
      <c r="N66" s="15"/>
      <c r="O66" s="16"/>
      <c r="P66" s="163"/>
    </row>
    <row r="67" spans="1:16" ht="22.5" customHeight="1">
      <c r="A67" s="1243">
        <v>2</v>
      </c>
      <c r="B67" s="631" t="s">
        <v>32</v>
      </c>
      <c r="C67" s="631" t="s">
        <v>235</v>
      </c>
      <c r="D67" s="632">
        <v>834</v>
      </c>
      <c r="E67" s="633" t="s">
        <v>28</v>
      </c>
      <c r="F67" s="73" t="s">
        <v>76</v>
      </c>
      <c r="G67" s="626">
        <v>0.5</v>
      </c>
      <c r="H67" s="1011">
        <v>1</v>
      </c>
      <c r="I67" s="626">
        <f>SUM(G67:H67)</f>
        <v>1.5</v>
      </c>
      <c r="J67" s="628">
        <v>0</v>
      </c>
      <c r="K67" s="628">
        <v>0</v>
      </c>
      <c r="L67" s="627">
        <v>0</v>
      </c>
      <c r="M67" s="626">
        <v>1.5</v>
      </c>
      <c r="N67" s="1222">
        <f>SUM(J67:M67)</f>
        <v>1.5</v>
      </c>
      <c r="O67" s="71" t="s">
        <v>111</v>
      </c>
      <c r="P67" s="1068" t="s">
        <v>148</v>
      </c>
    </row>
    <row r="68" spans="1:16" ht="20.25" customHeight="1">
      <c r="A68" s="1243"/>
      <c r="B68" s="631"/>
      <c r="C68" s="631"/>
      <c r="D68" s="632"/>
      <c r="E68" s="633"/>
      <c r="F68" s="73"/>
      <c r="G68" s="626"/>
      <c r="H68" s="627"/>
      <c r="I68" s="629"/>
      <c r="J68" s="628"/>
      <c r="K68" s="628"/>
      <c r="L68" s="628"/>
      <c r="M68" s="626"/>
      <c r="N68" s="629"/>
      <c r="O68" s="71" t="s">
        <v>112</v>
      </c>
      <c r="P68" s="1244"/>
    </row>
    <row r="69" spans="1:16" ht="9.75" customHeight="1">
      <c r="A69" s="1243"/>
      <c r="B69" s="631"/>
      <c r="C69" s="631"/>
      <c r="D69" s="632"/>
      <c r="E69" s="633"/>
      <c r="F69" s="73"/>
      <c r="G69" s="626"/>
      <c r="H69" s="627"/>
      <c r="I69" s="629"/>
      <c r="J69" s="628"/>
      <c r="K69" s="628"/>
      <c r="L69" s="628"/>
      <c r="M69" s="626"/>
      <c r="N69" s="629"/>
      <c r="O69" s="71"/>
      <c r="P69" s="1244"/>
    </row>
    <row r="70" spans="1:16" ht="20.25" customHeight="1">
      <c r="A70" s="1245"/>
      <c r="B70" s="1128"/>
      <c r="C70" s="1128" t="s">
        <v>234</v>
      </c>
      <c r="D70" s="1129">
        <v>727</v>
      </c>
      <c r="E70" s="989" t="s">
        <v>28</v>
      </c>
      <c r="F70" s="989" t="s">
        <v>116</v>
      </c>
      <c r="G70" s="994">
        <v>0.75</v>
      </c>
      <c r="H70" s="991">
        <v>0</v>
      </c>
      <c r="I70" s="992">
        <f>SUM(G70:H70)</f>
        <v>0.75</v>
      </c>
      <c r="J70" s="991">
        <v>0</v>
      </c>
      <c r="K70" s="991">
        <v>0</v>
      </c>
      <c r="L70" s="991">
        <v>0</v>
      </c>
      <c r="M70" s="990">
        <v>1.5</v>
      </c>
      <c r="N70" s="992">
        <f>SUM(J70:M70)</f>
        <v>1.5</v>
      </c>
      <c r="O70" s="993" t="s">
        <v>69</v>
      </c>
      <c r="P70" s="1130">
        <v>162936</v>
      </c>
    </row>
    <row r="71" spans="1:16" ht="20.25" customHeight="1">
      <c r="A71" s="1243"/>
      <c r="B71" s="631"/>
      <c r="C71" s="631"/>
      <c r="D71" s="644"/>
      <c r="E71" s="73"/>
      <c r="F71" s="73" t="s">
        <v>113</v>
      </c>
      <c r="G71" s="627">
        <v>1</v>
      </c>
      <c r="H71" s="628">
        <v>0</v>
      </c>
      <c r="I71" s="629">
        <f>SUM(G71:H71)</f>
        <v>1</v>
      </c>
      <c r="J71" s="628">
        <v>0</v>
      </c>
      <c r="K71" s="628">
        <v>0</v>
      </c>
      <c r="L71" s="628">
        <v>0</v>
      </c>
      <c r="M71" s="626">
        <v>2</v>
      </c>
      <c r="N71" s="629">
        <f>SUM(J71:M71)</f>
        <v>2</v>
      </c>
      <c r="O71" s="71" t="s">
        <v>69</v>
      </c>
      <c r="P71" s="669">
        <v>141211.20000000001</v>
      </c>
    </row>
    <row r="72" spans="1:16" ht="13.5" customHeight="1">
      <c r="A72" s="1246"/>
      <c r="B72" s="1131"/>
      <c r="C72" s="1131"/>
      <c r="D72" s="1132"/>
      <c r="E72" s="1133"/>
      <c r="F72" s="1006"/>
      <c r="G72" s="1007"/>
      <c r="H72" s="1008"/>
      <c r="I72" s="344"/>
      <c r="J72" s="1077"/>
      <c r="K72" s="1077"/>
      <c r="L72" s="1077"/>
      <c r="M72" s="1007"/>
      <c r="N72" s="344"/>
      <c r="O72" s="1009"/>
      <c r="P72" s="1247"/>
    </row>
    <row r="73" spans="1:16" ht="20.25" customHeight="1">
      <c r="A73" s="1245"/>
      <c r="B73" s="1128"/>
      <c r="C73" s="1128" t="s">
        <v>236</v>
      </c>
      <c r="D73" s="736"/>
      <c r="E73" s="294"/>
      <c r="F73" s="737" t="s">
        <v>19</v>
      </c>
      <c r="G73" s="738" t="s">
        <v>19</v>
      </c>
      <c r="H73" s="738" t="s">
        <v>19</v>
      </c>
      <c r="I73" s="738" t="s">
        <v>19</v>
      </c>
      <c r="J73" s="739">
        <v>0</v>
      </c>
      <c r="K73" s="739">
        <v>0</v>
      </c>
      <c r="L73" s="739">
        <v>0</v>
      </c>
      <c r="M73" s="738" t="s">
        <v>19</v>
      </c>
      <c r="N73" s="738" t="s">
        <v>19</v>
      </c>
      <c r="O73" s="738" t="s">
        <v>19</v>
      </c>
      <c r="P73" s="521" t="s">
        <v>19</v>
      </c>
    </row>
    <row r="74" spans="1:16" ht="20.25" customHeight="1">
      <c r="A74" s="1246"/>
      <c r="B74" s="1131"/>
      <c r="C74" s="1131"/>
      <c r="D74" s="1132"/>
      <c r="E74" s="1133"/>
      <c r="F74" s="1006"/>
      <c r="G74" s="1007"/>
      <c r="H74" s="1008"/>
      <c r="I74" s="344"/>
      <c r="J74" s="1077"/>
      <c r="K74" s="1077"/>
      <c r="L74" s="1077"/>
      <c r="M74" s="1007"/>
      <c r="N74" s="344"/>
      <c r="O74" s="1009"/>
      <c r="P74" s="1247"/>
    </row>
    <row r="75" spans="1:16" ht="20.25" customHeight="1">
      <c r="A75" s="1243"/>
      <c r="B75" s="631"/>
      <c r="C75" s="631" t="s">
        <v>237</v>
      </c>
      <c r="D75" s="1002">
        <v>5183</v>
      </c>
      <c r="E75" s="293" t="s">
        <v>28</v>
      </c>
      <c r="F75" s="735" t="s">
        <v>74</v>
      </c>
      <c r="G75" s="440">
        <v>10</v>
      </c>
      <c r="H75" s="339" t="s">
        <v>19</v>
      </c>
      <c r="I75" s="1012">
        <f>SUM(G75:H75)</f>
        <v>10</v>
      </c>
      <c r="J75" s="340">
        <v>0</v>
      </c>
      <c r="K75" s="340">
        <v>0</v>
      </c>
      <c r="L75" s="340">
        <v>0</v>
      </c>
      <c r="M75" s="440">
        <v>0</v>
      </c>
      <c r="N75" s="344">
        <f>SUM(J75:M75)</f>
        <v>0</v>
      </c>
      <c r="O75" s="362" t="s">
        <v>118</v>
      </c>
      <c r="P75" s="349" t="s">
        <v>19</v>
      </c>
    </row>
    <row r="76" spans="1:16" ht="20.25" customHeight="1">
      <c r="A76" s="1248"/>
      <c r="B76" s="1134"/>
      <c r="C76" s="1135"/>
      <c r="D76" s="221"/>
      <c r="E76" s="222"/>
      <c r="F76" s="382" t="s">
        <v>160</v>
      </c>
      <c r="G76" s="342">
        <v>0.5</v>
      </c>
      <c r="H76" s="224" t="s">
        <v>19</v>
      </c>
      <c r="I76" s="986">
        <f>SUM(G76:H76)</f>
        <v>0.5</v>
      </c>
      <c r="J76" s="258">
        <v>0</v>
      </c>
      <c r="K76" s="258">
        <v>0</v>
      </c>
      <c r="L76" s="258">
        <v>0</v>
      </c>
      <c r="M76" s="342">
        <v>0</v>
      </c>
      <c r="N76" s="265">
        <f>SUM(J76:M76)</f>
        <v>0</v>
      </c>
      <c r="O76" s="244" t="s">
        <v>118</v>
      </c>
      <c r="P76" s="304"/>
    </row>
    <row r="77" spans="1:16" ht="20.25" customHeight="1">
      <c r="A77" s="1248"/>
      <c r="B77" s="1134"/>
      <c r="C77" s="1135"/>
      <c r="D77" s="221"/>
      <c r="E77" s="222"/>
      <c r="F77" s="382" t="s">
        <v>65</v>
      </c>
      <c r="G77" s="342">
        <v>2</v>
      </c>
      <c r="H77" s="224" t="s">
        <v>19</v>
      </c>
      <c r="I77" s="986">
        <f>SUM(G77:H77)</f>
        <v>2</v>
      </c>
      <c r="J77" s="258">
        <v>0</v>
      </c>
      <c r="K77" s="258">
        <v>0</v>
      </c>
      <c r="L77" s="258">
        <v>0</v>
      </c>
      <c r="M77" s="342">
        <v>2</v>
      </c>
      <c r="N77" s="265">
        <f>SUM(J77:M77)</f>
        <v>2</v>
      </c>
      <c r="O77" s="244" t="s">
        <v>117</v>
      </c>
      <c r="P77" s="304"/>
    </row>
    <row r="78" spans="1:16" ht="20.25" customHeight="1">
      <c r="A78" s="1243"/>
      <c r="B78" s="631"/>
      <c r="C78" s="631"/>
      <c r="D78" s="632"/>
      <c r="E78" s="633"/>
      <c r="F78" s="73"/>
      <c r="G78" s="626"/>
      <c r="H78" s="627"/>
      <c r="I78" s="629"/>
      <c r="J78" s="628"/>
      <c r="K78" s="628"/>
      <c r="L78" s="628"/>
      <c r="M78" s="626"/>
      <c r="N78" s="629"/>
      <c r="O78" s="71"/>
      <c r="P78" s="1244"/>
    </row>
    <row r="79" spans="1:16" ht="20.25" customHeight="1">
      <c r="A79" s="1243"/>
      <c r="B79" s="631"/>
      <c r="C79" s="631" t="s">
        <v>238</v>
      </c>
      <c r="D79" s="177">
        <v>463</v>
      </c>
      <c r="E79" s="38" t="s">
        <v>28</v>
      </c>
      <c r="F79" s="646" t="s">
        <v>125</v>
      </c>
      <c r="G79" s="629">
        <v>7.5</v>
      </c>
      <c r="H79" s="629">
        <v>0</v>
      </c>
      <c r="I79" s="629">
        <f>SUM(G79:H79)</f>
        <v>7.5</v>
      </c>
      <c r="J79" s="111">
        <v>0</v>
      </c>
      <c r="K79" s="111">
        <v>0</v>
      </c>
      <c r="L79" s="111">
        <v>0</v>
      </c>
      <c r="M79" s="111">
        <v>0</v>
      </c>
      <c r="N79" s="629">
        <f>SUM(J79:M79)</f>
        <v>0</v>
      </c>
      <c r="O79" s="680" t="s">
        <v>19</v>
      </c>
      <c r="P79" s="159"/>
    </row>
    <row r="80" spans="1:16" ht="20.25" customHeight="1">
      <c r="A80" s="1248"/>
      <c r="B80" s="1134"/>
      <c r="C80" s="1134"/>
      <c r="D80" s="763"/>
      <c r="E80" s="222"/>
      <c r="F80" s="291" t="s">
        <v>189</v>
      </c>
      <c r="G80" s="265">
        <v>3.5</v>
      </c>
      <c r="H80" s="265">
        <v>0</v>
      </c>
      <c r="I80" s="265">
        <f>SUM(G80:H80)</f>
        <v>3.5</v>
      </c>
      <c r="J80" s="258">
        <v>0</v>
      </c>
      <c r="K80" s="258">
        <v>0</v>
      </c>
      <c r="L80" s="258">
        <v>0</v>
      </c>
      <c r="M80" s="258">
        <v>0</v>
      </c>
      <c r="N80" s="265">
        <f>SUM(J80:M80)</f>
        <v>0</v>
      </c>
      <c r="O80" s="1099" t="s">
        <v>19</v>
      </c>
      <c r="P80" s="1249"/>
    </row>
    <row r="81" spans="1:16" ht="20.25" customHeight="1">
      <c r="A81" s="1248"/>
      <c r="B81" s="1134"/>
      <c r="C81" s="1134"/>
      <c r="D81" s="763"/>
      <c r="E81" s="222"/>
      <c r="F81" s="291" t="s">
        <v>190</v>
      </c>
      <c r="G81" s="265">
        <v>25</v>
      </c>
      <c r="H81" s="265">
        <v>0</v>
      </c>
      <c r="I81" s="265">
        <f>SUM(G81:H81)</f>
        <v>25</v>
      </c>
      <c r="J81" s="258">
        <v>0</v>
      </c>
      <c r="K81" s="258">
        <v>0</v>
      </c>
      <c r="L81" s="258">
        <v>0</v>
      </c>
      <c r="M81" s="258">
        <v>0</v>
      </c>
      <c r="N81" s="265">
        <f>SUM(J81:M81)</f>
        <v>0</v>
      </c>
      <c r="O81" s="1099" t="s">
        <v>19</v>
      </c>
      <c r="P81" s="1249"/>
    </row>
    <row r="82" spans="1:16" ht="13.5" customHeight="1">
      <c r="A82" s="1243"/>
      <c r="B82" s="631"/>
      <c r="C82" s="631"/>
      <c r="D82" s="632"/>
      <c r="E82" s="633"/>
      <c r="F82" s="73"/>
      <c r="G82" s="626"/>
      <c r="H82" s="627"/>
      <c r="I82" s="629"/>
      <c r="J82" s="628"/>
      <c r="K82" s="628"/>
      <c r="L82" s="628"/>
      <c r="M82" s="626"/>
      <c r="N82" s="629"/>
      <c r="O82" s="71"/>
      <c r="P82" s="1244"/>
    </row>
    <row r="83" spans="1:16" ht="20.25" customHeight="1">
      <c r="A83" s="1248"/>
      <c r="B83" s="1134"/>
      <c r="C83" s="1134" t="s">
        <v>239</v>
      </c>
      <c r="D83" s="254" t="s">
        <v>19</v>
      </c>
      <c r="E83" s="222"/>
      <c r="F83" s="234" t="s">
        <v>19</v>
      </c>
      <c r="G83" s="209" t="s">
        <v>19</v>
      </c>
      <c r="H83" s="210" t="s">
        <v>19</v>
      </c>
      <c r="I83" s="211" t="s">
        <v>19</v>
      </c>
      <c r="J83" s="212">
        <v>0</v>
      </c>
      <c r="K83" s="212">
        <v>0</v>
      </c>
      <c r="L83" s="212">
        <v>0</v>
      </c>
      <c r="M83" s="213" t="s">
        <v>19</v>
      </c>
      <c r="N83" s="209" t="s">
        <v>19</v>
      </c>
      <c r="O83" s="211" t="s">
        <v>19</v>
      </c>
      <c r="P83" s="1250">
        <v>0</v>
      </c>
    </row>
    <row r="84" spans="1:16" ht="13.5" customHeight="1">
      <c r="A84" s="1248"/>
      <c r="B84" s="1134"/>
      <c r="C84" s="1134"/>
      <c r="D84" s="1136"/>
      <c r="E84" s="633"/>
      <c r="F84" s="73"/>
      <c r="G84" s="626"/>
      <c r="H84" s="627"/>
      <c r="I84" s="629"/>
      <c r="J84" s="628"/>
      <c r="K84" s="628"/>
      <c r="L84" s="628"/>
      <c r="M84" s="626"/>
      <c r="N84" s="629"/>
      <c r="O84" s="71"/>
      <c r="P84" s="1244"/>
    </row>
    <row r="85" spans="1:16" ht="20.25" customHeight="1">
      <c r="A85" s="1248"/>
      <c r="B85" s="1134"/>
      <c r="C85" s="1134" t="s">
        <v>240</v>
      </c>
      <c r="D85" s="254" t="s">
        <v>19</v>
      </c>
      <c r="E85" s="222"/>
      <c r="F85" s="234" t="s">
        <v>19</v>
      </c>
      <c r="G85" s="209" t="s">
        <v>19</v>
      </c>
      <c r="H85" s="210" t="s">
        <v>19</v>
      </c>
      <c r="I85" s="211" t="s">
        <v>19</v>
      </c>
      <c r="J85" s="212">
        <v>0</v>
      </c>
      <c r="K85" s="212">
        <v>0</v>
      </c>
      <c r="L85" s="212">
        <v>0</v>
      </c>
      <c r="M85" s="213" t="s">
        <v>19</v>
      </c>
      <c r="N85" s="209" t="s">
        <v>19</v>
      </c>
      <c r="O85" s="211" t="s">
        <v>19</v>
      </c>
      <c r="P85" s="576">
        <v>0</v>
      </c>
    </row>
    <row r="86" spans="1:16" ht="20.25" customHeight="1">
      <c r="A86" s="1245"/>
      <c r="B86" s="1128"/>
      <c r="C86" s="1128"/>
      <c r="D86" s="1138"/>
      <c r="E86" s="633"/>
      <c r="F86" s="73"/>
      <c r="G86" s="626"/>
      <c r="H86" s="627"/>
      <c r="I86" s="629"/>
      <c r="J86" s="628"/>
      <c r="K86" s="628"/>
      <c r="L86" s="628"/>
      <c r="M86" s="626"/>
      <c r="N86" s="629"/>
      <c r="O86" s="71"/>
      <c r="P86" s="1244"/>
    </row>
    <row r="87" spans="1:16" ht="20.25" customHeight="1">
      <c r="A87" s="1243"/>
      <c r="B87" s="631"/>
      <c r="C87" s="631" t="s">
        <v>241</v>
      </c>
      <c r="D87" s="177">
        <v>13</v>
      </c>
      <c r="E87" s="38" t="s">
        <v>28</v>
      </c>
      <c r="F87" s="646" t="s">
        <v>125</v>
      </c>
      <c r="G87" s="629">
        <v>0.01</v>
      </c>
      <c r="H87" s="629">
        <v>0</v>
      </c>
      <c r="I87" s="629">
        <f>SUM(G87:H87)</f>
        <v>0.01</v>
      </c>
      <c r="J87" s="111"/>
      <c r="K87" s="111"/>
      <c r="L87" s="111"/>
      <c r="M87" s="102"/>
      <c r="N87" s="102"/>
      <c r="O87" s="250"/>
      <c r="P87" s="159"/>
    </row>
    <row r="88" spans="1:16" ht="13.5" customHeight="1">
      <c r="A88" s="1246"/>
      <c r="B88" s="1131"/>
      <c r="C88" s="1131"/>
      <c r="D88" s="1132"/>
      <c r="E88" s="633"/>
      <c r="F88" s="73"/>
      <c r="G88" s="626"/>
      <c r="H88" s="627"/>
      <c r="I88" s="629"/>
      <c r="J88" s="628"/>
      <c r="K88" s="628"/>
      <c r="L88" s="628"/>
      <c r="M88" s="626"/>
      <c r="N88" s="629"/>
      <c r="O88" s="71"/>
      <c r="P88" s="1244"/>
    </row>
    <row r="89" spans="1:16" ht="20.25" customHeight="1">
      <c r="A89" s="1248"/>
      <c r="B89" s="1135"/>
      <c r="C89" s="1468" t="s">
        <v>242</v>
      </c>
      <c r="D89" s="1137">
        <v>3660</v>
      </c>
      <c r="E89" s="222" t="s">
        <v>28</v>
      </c>
      <c r="F89" s="291" t="s">
        <v>125</v>
      </c>
      <c r="G89" s="265">
        <v>8.0399999999999991</v>
      </c>
      <c r="H89" s="265">
        <v>3.62</v>
      </c>
      <c r="I89" s="265">
        <f>G89+H89</f>
        <v>11.66</v>
      </c>
      <c r="J89" s="370">
        <v>0</v>
      </c>
      <c r="K89" s="370">
        <v>0</v>
      </c>
      <c r="L89" s="370">
        <v>0</v>
      </c>
      <c r="M89" s="265">
        <v>1.6</v>
      </c>
      <c r="N89" s="265">
        <f>SUM(J89:M89)</f>
        <v>1.6</v>
      </c>
      <c r="O89" s="765" t="s">
        <v>59</v>
      </c>
      <c r="P89" s="1249">
        <v>235000</v>
      </c>
    </row>
    <row r="90" spans="1:16" ht="20.25" customHeight="1">
      <c r="A90" s="1243"/>
      <c r="B90" s="631"/>
      <c r="C90" s="1468"/>
      <c r="D90" s="177"/>
      <c r="E90" s="38"/>
      <c r="F90" s="646" t="s">
        <v>66</v>
      </c>
      <c r="G90" s="265">
        <v>8.0399999999999991</v>
      </c>
      <c r="H90" s="265">
        <v>3.62</v>
      </c>
      <c r="I90" s="265">
        <f t="shared" ref="I90:I94" si="5">G90+H90</f>
        <v>11.66</v>
      </c>
      <c r="J90" s="370">
        <v>0</v>
      </c>
      <c r="K90" s="370">
        <v>0</v>
      </c>
      <c r="L90" s="370">
        <v>0</v>
      </c>
      <c r="M90" s="265">
        <v>1.6</v>
      </c>
      <c r="N90" s="265">
        <f t="shared" ref="N90:N94" si="6">SUM(J90:M90)</f>
        <v>1.6</v>
      </c>
      <c r="O90" s="765" t="s">
        <v>59</v>
      </c>
      <c r="P90" s="1249"/>
    </row>
    <row r="91" spans="1:16" ht="20.25" customHeight="1">
      <c r="A91" s="1248"/>
      <c r="B91" s="1134"/>
      <c r="C91" s="1134"/>
      <c r="D91" s="763"/>
      <c r="E91" s="222"/>
      <c r="F91" s="291" t="s">
        <v>75</v>
      </c>
      <c r="G91" s="265">
        <v>8.0299999999999994</v>
      </c>
      <c r="H91" s="265">
        <v>3.62</v>
      </c>
      <c r="I91" s="265">
        <f t="shared" si="5"/>
        <v>11.649999999999999</v>
      </c>
      <c r="J91" s="370">
        <v>0</v>
      </c>
      <c r="K91" s="370">
        <v>0</v>
      </c>
      <c r="L91" s="370">
        <v>0</v>
      </c>
      <c r="M91" s="265">
        <v>1.6</v>
      </c>
      <c r="N91" s="265">
        <f t="shared" si="6"/>
        <v>1.6</v>
      </c>
      <c r="O91" s="765" t="s">
        <v>59</v>
      </c>
      <c r="P91" s="1249"/>
    </row>
    <row r="92" spans="1:16" ht="20.25" customHeight="1">
      <c r="A92" s="1248"/>
      <c r="B92" s="1134"/>
      <c r="C92" s="1134"/>
      <c r="D92" s="763"/>
      <c r="E92" s="222"/>
      <c r="F92" s="291" t="s">
        <v>220</v>
      </c>
      <c r="G92" s="265">
        <v>2.5499999999999998</v>
      </c>
      <c r="H92" s="265">
        <v>1.27</v>
      </c>
      <c r="I92" s="265">
        <f t="shared" si="5"/>
        <v>3.82</v>
      </c>
      <c r="J92" s="370">
        <v>0</v>
      </c>
      <c r="K92" s="370">
        <v>0</v>
      </c>
      <c r="L92" s="370">
        <v>0</v>
      </c>
      <c r="M92" s="265">
        <v>0.27</v>
      </c>
      <c r="N92" s="265">
        <f t="shared" si="6"/>
        <v>0.27</v>
      </c>
      <c r="O92" s="765" t="s">
        <v>59</v>
      </c>
      <c r="P92" s="1249"/>
    </row>
    <row r="93" spans="1:16" ht="20.25" customHeight="1">
      <c r="A93" s="1248"/>
      <c r="B93" s="1134"/>
      <c r="C93" s="1134"/>
      <c r="D93" s="763"/>
      <c r="E93" s="222"/>
      <c r="F93" s="291" t="s">
        <v>136</v>
      </c>
      <c r="G93" s="265">
        <v>5.48</v>
      </c>
      <c r="H93" s="265">
        <v>2.35</v>
      </c>
      <c r="I93" s="265">
        <f t="shared" si="5"/>
        <v>7.83</v>
      </c>
      <c r="J93" s="370">
        <v>0</v>
      </c>
      <c r="K93" s="370">
        <v>0</v>
      </c>
      <c r="L93" s="370">
        <v>0</v>
      </c>
      <c r="M93" s="265">
        <v>1.33</v>
      </c>
      <c r="N93" s="265">
        <f t="shared" si="6"/>
        <v>1.33</v>
      </c>
      <c r="O93" s="765" t="s">
        <v>59</v>
      </c>
      <c r="P93" s="1249"/>
    </row>
    <row r="94" spans="1:16" ht="20.25" customHeight="1">
      <c r="A94" s="1248"/>
      <c r="B94" s="1134"/>
      <c r="C94" s="1134"/>
      <c r="D94" s="763"/>
      <c r="E94" s="222"/>
      <c r="F94" s="291" t="s">
        <v>74</v>
      </c>
      <c r="G94" s="265">
        <v>1.86</v>
      </c>
      <c r="H94" s="265">
        <v>0.48</v>
      </c>
      <c r="I94" s="265">
        <f t="shared" si="5"/>
        <v>2.34</v>
      </c>
      <c r="J94" s="370">
        <v>0</v>
      </c>
      <c r="K94" s="370">
        <v>0</v>
      </c>
      <c r="L94" s="370">
        <v>0</v>
      </c>
      <c r="M94" s="265">
        <v>0.28000000000000003</v>
      </c>
      <c r="N94" s="265">
        <f t="shared" si="6"/>
        <v>0.28000000000000003</v>
      </c>
      <c r="O94" s="765" t="s">
        <v>59</v>
      </c>
      <c r="P94" s="1249"/>
    </row>
    <row r="95" spans="1:16" ht="20.25" customHeight="1">
      <c r="A95" s="1243"/>
      <c r="B95" s="631"/>
      <c r="C95" s="631"/>
      <c r="D95" s="632"/>
      <c r="E95" s="633"/>
      <c r="F95" s="73"/>
      <c r="G95" s="626"/>
      <c r="H95" s="627"/>
      <c r="I95" s="629"/>
      <c r="J95" s="628"/>
      <c r="K95" s="628"/>
      <c r="L95" s="628"/>
      <c r="M95" s="626"/>
      <c r="N95" s="629"/>
      <c r="O95" s="71"/>
      <c r="P95" s="1244"/>
    </row>
    <row r="96" spans="1:16" ht="20.25" customHeight="1">
      <c r="A96" s="1243"/>
      <c r="B96" s="631"/>
      <c r="C96" s="631" t="s">
        <v>243</v>
      </c>
      <c r="D96" s="254" t="s">
        <v>19</v>
      </c>
      <c r="E96" s="222"/>
      <c r="F96" s="234" t="s">
        <v>19</v>
      </c>
      <c r="G96" s="209" t="s">
        <v>19</v>
      </c>
      <c r="H96" s="210" t="s">
        <v>19</v>
      </c>
      <c r="I96" s="211" t="s">
        <v>19</v>
      </c>
      <c r="J96" s="212">
        <v>0</v>
      </c>
      <c r="K96" s="212">
        <v>0</v>
      </c>
      <c r="L96" s="212">
        <v>0</v>
      </c>
      <c r="M96" s="213" t="s">
        <v>19</v>
      </c>
      <c r="N96" s="209" t="s">
        <v>19</v>
      </c>
      <c r="O96" s="211" t="s">
        <v>19</v>
      </c>
      <c r="P96" s="576">
        <v>0</v>
      </c>
    </row>
    <row r="97" spans="1:16" ht="16.5" thickBot="1">
      <c r="A97" s="158"/>
      <c r="B97" s="320"/>
      <c r="C97" s="320"/>
      <c r="D97" s="177"/>
      <c r="E97" s="684"/>
      <c r="F97" s="116"/>
      <c r="G97" s="111"/>
      <c r="H97" s="111"/>
      <c r="I97" s="111"/>
      <c r="J97" s="111"/>
      <c r="K97" s="111"/>
      <c r="L97" s="111"/>
      <c r="M97" s="111"/>
      <c r="N97" s="111"/>
      <c r="O97" s="250"/>
      <c r="P97" s="838"/>
    </row>
    <row r="98" spans="1:16" ht="14.25" customHeight="1">
      <c r="A98" s="850"/>
      <c r="B98" s="850"/>
      <c r="C98" s="850"/>
      <c r="D98" s="850"/>
      <c r="E98" s="850"/>
      <c r="F98" s="850"/>
      <c r="G98" s="850"/>
      <c r="H98" s="850"/>
      <c r="I98" s="850"/>
      <c r="J98" s="850"/>
      <c r="K98" s="850"/>
      <c r="L98" s="850"/>
      <c r="M98" s="850"/>
      <c r="N98" s="850"/>
      <c r="O98" s="850"/>
      <c r="P98" s="1295"/>
    </row>
    <row r="99" spans="1:16" ht="14.25" customHeight="1">
      <c r="A99" s="790"/>
      <c r="B99" s="790"/>
      <c r="C99" s="790"/>
      <c r="D99" s="790"/>
      <c r="E99" s="790"/>
      <c r="F99" s="790"/>
      <c r="G99" s="790"/>
      <c r="H99" s="790"/>
      <c r="I99" s="790"/>
      <c r="J99" s="790"/>
      <c r="K99" s="790"/>
      <c r="L99" s="790"/>
      <c r="M99" s="790"/>
      <c r="N99" s="790"/>
      <c r="O99" s="790"/>
      <c r="P99" s="1285"/>
    </row>
    <row r="100" spans="1:16" ht="14.25" customHeight="1" thickBot="1">
      <c r="A100" s="790"/>
      <c r="B100" s="790"/>
      <c r="C100" s="790"/>
      <c r="D100" s="790"/>
      <c r="E100" s="790"/>
      <c r="F100" s="790"/>
      <c r="G100" s="790"/>
      <c r="H100" s="790"/>
      <c r="I100" s="790"/>
      <c r="J100" s="790"/>
      <c r="K100" s="790"/>
      <c r="L100" s="790"/>
      <c r="M100" s="790"/>
      <c r="N100" s="790"/>
      <c r="O100" s="790"/>
      <c r="P100" s="1285"/>
    </row>
    <row r="101" spans="1:16" ht="14.25" customHeight="1">
      <c r="A101" s="1288"/>
      <c r="B101" s="1286"/>
      <c r="C101" s="1286"/>
      <c r="D101" s="1287"/>
      <c r="E101" s="855"/>
      <c r="F101" s="1286"/>
      <c r="G101" s="1286"/>
      <c r="H101" s="1286"/>
      <c r="I101" s="1286"/>
      <c r="J101" s="1286"/>
      <c r="K101" s="1286"/>
      <c r="L101" s="1286"/>
      <c r="M101" s="1286"/>
      <c r="N101" s="1286"/>
      <c r="O101" s="1286"/>
      <c r="P101" s="1289"/>
    </row>
    <row r="102" spans="1:16" ht="15.75">
      <c r="A102" s="301">
        <v>3</v>
      </c>
      <c r="B102" s="415" t="s">
        <v>33</v>
      </c>
      <c r="C102" s="1069" t="s">
        <v>235</v>
      </c>
      <c r="D102" s="321" t="s">
        <v>19</v>
      </c>
      <c r="E102" s="38"/>
      <c r="F102" s="322" t="s">
        <v>19</v>
      </c>
      <c r="G102" s="290" t="s">
        <v>19</v>
      </c>
      <c r="H102" s="290" t="s">
        <v>19</v>
      </c>
      <c r="I102" s="290" t="s">
        <v>19</v>
      </c>
      <c r="J102" s="111">
        <v>0</v>
      </c>
      <c r="K102" s="111">
        <v>0</v>
      </c>
      <c r="L102" s="111">
        <v>0</v>
      </c>
      <c r="M102" s="290" t="s">
        <v>19</v>
      </c>
      <c r="N102" s="290" t="s">
        <v>19</v>
      </c>
      <c r="O102" s="290" t="s">
        <v>19</v>
      </c>
      <c r="P102" s="302" t="s">
        <v>19</v>
      </c>
    </row>
    <row r="103" spans="1:16" ht="15.75">
      <c r="A103" s="301"/>
      <c r="B103" s="415"/>
      <c r="C103" s="1069"/>
      <c r="D103" s="321"/>
      <c r="E103" s="38"/>
      <c r="F103" s="322"/>
      <c r="G103" s="322"/>
      <c r="H103" s="322"/>
      <c r="I103" s="322"/>
      <c r="J103" s="731"/>
      <c r="K103" s="731"/>
      <c r="L103" s="731"/>
      <c r="M103" s="290"/>
      <c r="N103" s="322"/>
      <c r="O103" s="322"/>
      <c r="P103" s="302"/>
    </row>
    <row r="104" spans="1:16" ht="15.75">
      <c r="A104" s="760"/>
      <c r="B104" s="1139"/>
      <c r="C104" s="1140" t="s">
        <v>234</v>
      </c>
      <c r="D104" s="1129">
        <v>36819</v>
      </c>
      <c r="E104" s="989" t="s">
        <v>28</v>
      </c>
      <c r="F104" s="989" t="s">
        <v>62</v>
      </c>
      <c r="G104" s="994">
        <v>4</v>
      </c>
      <c r="H104" s="990">
        <v>1</v>
      </c>
      <c r="I104" s="992">
        <f>SUM(G104:H104)</f>
        <v>5</v>
      </c>
      <c r="J104" s="991">
        <v>0</v>
      </c>
      <c r="K104" s="991">
        <v>0</v>
      </c>
      <c r="L104" s="991">
        <v>0</v>
      </c>
      <c r="M104" s="990">
        <v>9</v>
      </c>
      <c r="N104" s="992">
        <f>SUM(J104:M104)</f>
        <v>9</v>
      </c>
      <c r="O104" s="993" t="s">
        <v>174</v>
      </c>
      <c r="P104" s="1130">
        <v>3737989.87</v>
      </c>
    </row>
    <row r="105" spans="1:16" ht="15.75">
      <c r="A105" s="843"/>
      <c r="B105" s="432"/>
      <c r="C105" s="1141"/>
      <c r="D105" s="337"/>
      <c r="E105" s="293"/>
      <c r="F105" s="338"/>
      <c r="G105" s="338"/>
      <c r="H105" s="338"/>
      <c r="I105" s="338"/>
      <c r="J105" s="1142"/>
      <c r="K105" s="1142"/>
      <c r="L105" s="1142"/>
      <c r="M105" s="339"/>
      <c r="N105" s="338"/>
      <c r="O105" s="338"/>
      <c r="P105" s="349"/>
    </row>
    <row r="106" spans="1:16" ht="15.75">
      <c r="A106" s="346"/>
      <c r="B106" s="416"/>
      <c r="C106" s="1073" t="s">
        <v>236</v>
      </c>
      <c r="D106" s="221">
        <v>3210.7</v>
      </c>
      <c r="E106" s="222" t="s">
        <v>28</v>
      </c>
      <c r="F106" s="382" t="s">
        <v>25</v>
      </c>
      <c r="G106" s="342">
        <v>5.85</v>
      </c>
      <c r="H106" s="258">
        <v>0</v>
      </c>
      <c r="I106" s="342">
        <f>G106+H106</f>
        <v>5.85</v>
      </c>
      <c r="J106" s="258">
        <v>0</v>
      </c>
      <c r="K106" s="258">
        <v>0</v>
      </c>
      <c r="L106" s="258">
        <v>0</v>
      </c>
      <c r="M106" s="342">
        <v>2.15</v>
      </c>
      <c r="N106" s="1143">
        <f>J106+K106+L106+M106</f>
        <v>2.15</v>
      </c>
      <c r="O106" s="244" t="s">
        <v>177</v>
      </c>
      <c r="P106" s="304"/>
    </row>
    <row r="107" spans="1:16" ht="15.75">
      <c r="A107" s="346"/>
      <c r="B107" s="416"/>
      <c r="C107" s="1073"/>
      <c r="D107" s="740"/>
      <c r="E107" s="222"/>
      <c r="F107" s="382" t="s">
        <v>61</v>
      </c>
      <c r="G107" s="224">
        <v>0.85</v>
      </c>
      <c r="H107" s="258">
        <v>0</v>
      </c>
      <c r="I107" s="342">
        <f t="shared" ref="I107:I111" si="7">G107+H107</f>
        <v>0.85</v>
      </c>
      <c r="J107" s="258">
        <v>0</v>
      </c>
      <c r="K107" s="258">
        <v>0</v>
      </c>
      <c r="L107" s="258">
        <v>0</v>
      </c>
      <c r="M107" s="224"/>
      <c r="N107" s="1143">
        <f t="shared" ref="N107:N111" si="8">J107+K107+L107+M107</f>
        <v>0</v>
      </c>
      <c r="O107" s="244" t="s">
        <v>177</v>
      </c>
      <c r="P107" s="304"/>
    </row>
    <row r="108" spans="1:16" ht="15.75">
      <c r="A108" s="346"/>
      <c r="B108" s="416"/>
      <c r="C108" s="1073"/>
      <c r="D108" s="740"/>
      <c r="E108" s="222"/>
      <c r="F108" s="382" t="s">
        <v>135</v>
      </c>
      <c r="G108" s="342">
        <v>10.8</v>
      </c>
      <c r="H108" s="258">
        <v>0</v>
      </c>
      <c r="I108" s="342">
        <f t="shared" si="7"/>
        <v>10.8</v>
      </c>
      <c r="J108" s="258">
        <v>0</v>
      </c>
      <c r="K108" s="258">
        <v>0</v>
      </c>
      <c r="L108" s="258">
        <v>0</v>
      </c>
      <c r="M108" s="224">
        <v>3</v>
      </c>
      <c r="N108" s="1143">
        <f t="shared" si="8"/>
        <v>3</v>
      </c>
      <c r="O108" s="244" t="s">
        <v>178</v>
      </c>
      <c r="P108" s="304"/>
    </row>
    <row r="109" spans="1:16" ht="15.75">
      <c r="A109" s="346"/>
      <c r="B109" s="416"/>
      <c r="C109" s="1073"/>
      <c r="D109" s="740"/>
      <c r="E109" s="222"/>
      <c r="F109" s="382" t="s">
        <v>137</v>
      </c>
      <c r="G109" s="342">
        <v>4.2</v>
      </c>
      <c r="H109" s="258">
        <v>0</v>
      </c>
      <c r="I109" s="342">
        <f t="shared" si="7"/>
        <v>4.2</v>
      </c>
      <c r="J109" s="258">
        <v>0</v>
      </c>
      <c r="K109" s="258">
        <v>0</v>
      </c>
      <c r="L109" s="258">
        <v>0</v>
      </c>
      <c r="M109" s="258">
        <v>0</v>
      </c>
      <c r="N109" s="1143">
        <f t="shared" si="8"/>
        <v>0</v>
      </c>
      <c r="O109" s="244" t="s">
        <v>178</v>
      </c>
      <c r="P109" s="304"/>
    </row>
    <row r="110" spans="1:16" ht="15.75">
      <c r="A110" s="346"/>
      <c r="B110" s="416"/>
      <c r="C110" s="1073"/>
      <c r="D110" s="740"/>
      <c r="E110" s="222"/>
      <c r="F110" s="382" t="s">
        <v>176</v>
      </c>
      <c r="G110" s="342">
        <v>1.5</v>
      </c>
      <c r="H110" s="258">
        <v>0</v>
      </c>
      <c r="I110" s="342">
        <f t="shared" si="7"/>
        <v>1.5</v>
      </c>
      <c r="J110" s="258">
        <v>0</v>
      </c>
      <c r="K110" s="258">
        <v>0</v>
      </c>
      <c r="L110" s="258">
        <v>0</v>
      </c>
      <c r="M110" s="342">
        <v>0.5</v>
      </c>
      <c r="N110" s="1143">
        <f t="shared" si="8"/>
        <v>0.5</v>
      </c>
      <c r="O110" s="244" t="s">
        <v>179</v>
      </c>
      <c r="P110" s="304"/>
    </row>
    <row r="111" spans="1:16" ht="15.75">
      <c r="A111" s="346"/>
      <c r="B111" s="416"/>
      <c r="C111" s="1073"/>
      <c r="D111" s="740">
        <v>232</v>
      </c>
      <c r="E111" s="222" t="s">
        <v>28</v>
      </c>
      <c r="F111" s="382" t="s">
        <v>133</v>
      </c>
      <c r="G111" s="342">
        <v>1</v>
      </c>
      <c r="H111" s="258">
        <v>0</v>
      </c>
      <c r="I111" s="342">
        <f t="shared" si="7"/>
        <v>1</v>
      </c>
      <c r="J111" s="258">
        <v>0</v>
      </c>
      <c r="K111" s="258">
        <v>0</v>
      </c>
      <c r="L111" s="258">
        <v>0</v>
      </c>
      <c r="M111" s="342">
        <v>1</v>
      </c>
      <c r="N111" s="1143">
        <f t="shared" si="8"/>
        <v>1</v>
      </c>
      <c r="O111" s="244" t="s">
        <v>180</v>
      </c>
      <c r="P111" s="304"/>
    </row>
    <row r="112" spans="1:16" ht="11.25" customHeight="1">
      <c r="A112" s="301"/>
      <c r="B112" s="415"/>
      <c r="C112" s="1069"/>
      <c r="D112" s="732"/>
      <c r="E112" s="38"/>
      <c r="F112" s="413"/>
      <c r="G112" s="436"/>
      <c r="H112" s="731"/>
      <c r="I112" s="436"/>
      <c r="J112" s="731"/>
      <c r="K112" s="731"/>
      <c r="L112" s="731"/>
      <c r="M112" s="509"/>
      <c r="N112" s="1103"/>
      <c r="O112" s="413"/>
      <c r="P112" s="302"/>
    </row>
    <row r="113" spans="1:16" ht="15.75">
      <c r="A113" s="301"/>
      <c r="B113" s="415"/>
      <c r="C113" s="1069" t="s">
        <v>237</v>
      </c>
      <c r="D113" s="668">
        <v>3846.5</v>
      </c>
      <c r="E113" s="73" t="s">
        <v>28</v>
      </c>
      <c r="F113" s="73" t="s">
        <v>25</v>
      </c>
      <c r="G113" s="626">
        <v>0.65</v>
      </c>
      <c r="H113" s="628">
        <v>0</v>
      </c>
      <c r="I113" s="626">
        <f t="shared" ref="I113:I115" si="9">SUM(G113:H113)</f>
        <v>0.65</v>
      </c>
      <c r="J113" s="628">
        <v>0</v>
      </c>
      <c r="K113" s="628">
        <v>0</v>
      </c>
      <c r="L113" s="628">
        <v>0</v>
      </c>
      <c r="M113" s="626">
        <v>0.5</v>
      </c>
      <c r="N113" s="629">
        <f t="shared" ref="N113:N115" si="10">SUM(J113:M113)</f>
        <v>0.5</v>
      </c>
      <c r="O113" s="71" t="s">
        <v>183</v>
      </c>
      <c r="P113" s="302"/>
    </row>
    <row r="114" spans="1:16" ht="15.75">
      <c r="A114" s="346"/>
      <c r="B114" s="416"/>
      <c r="C114" s="1073"/>
      <c r="D114" s="1144"/>
      <c r="E114" s="743"/>
      <c r="F114" s="743" t="s">
        <v>67</v>
      </c>
      <c r="G114" s="744">
        <v>24.5</v>
      </c>
      <c r="H114" s="741">
        <v>0</v>
      </c>
      <c r="I114" s="744">
        <f t="shared" si="9"/>
        <v>24.5</v>
      </c>
      <c r="J114" s="745">
        <v>0</v>
      </c>
      <c r="K114" s="745">
        <v>0</v>
      </c>
      <c r="L114" s="745">
        <v>0</v>
      </c>
      <c r="M114" s="744">
        <v>24.5</v>
      </c>
      <c r="N114" s="265">
        <f t="shared" si="10"/>
        <v>24.5</v>
      </c>
      <c r="O114" s="746" t="s">
        <v>119</v>
      </c>
      <c r="P114" s="304"/>
    </row>
    <row r="115" spans="1:16" ht="15.75">
      <c r="A115" s="346"/>
      <c r="B115" s="416"/>
      <c r="C115" s="1073"/>
      <c r="D115" s="742"/>
      <c r="E115" s="743"/>
      <c r="F115" s="743" t="s">
        <v>159</v>
      </c>
      <c r="G115" s="1145">
        <v>0.25</v>
      </c>
      <c r="H115" s="1146">
        <v>0</v>
      </c>
      <c r="I115" s="744">
        <f t="shared" si="9"/>
        <v>0.25</v>
      </c>
      <c r="J115" s="745">
        <v>0</v>
      </c>
      <c r="K115" s="745">
        <v>0</v>
      </c>
      <c r="L115" s="745">
        <v>0</v>
      </c>
      <c r="M115" s="744">
        <v>0.25</v>
      </c>
      <c r="N115" s="265">
        <f t="shared" si="10"/>
        <v>0.25</v>
      </c>
      <c r="O115" s="743" t="s">
        <v>132</v>
      </c>
      <c r="P115" s="304"/>
    </row>
    <row r="116" spans="1:16" ht="9" customHeight="1">
      <c r="A116" s="301"/>
      <c r="B116" s="415"/>
      <c r="C116" s="1069"/>
      <c r="D116" s="732"/>
      <c r="E116" s="38"/>
      <c r="F116" s="413"/>
      <c r="G116" s="436"/>
      <c r="H116" s="731"/>
      <c r="I116" s="436"/>
      <c r="J116" s="731"/>
      <c r="K116" s="731"/>
      <c r="L116" s="731"/>
      <c r="M116" s="509"/>
      <c r="N116" s="1103"/>
      <c r="O116" s="413"/>
      <c r="P116" s="302"/>
    </row>
    <row r="117" spans="1:16" ht="15.75">
      <c r="A117" s="301"/>
      <c r="B117" s="415"/>
      <c r="C117" s="1069" t="s">
        <v>238</v>
      </c>
      <c r="D117" s="366">
        <v>1279</v>
      </c>
      <c r="E117" s="38" t="s">
        <v>28</v>
      </c>
      <c r="F117" s="646" t="s">
        <v>68</v>
      </c>
      <c r="G117" s="629">
        <v>2</v>
      </c>
      <c r="H117" s="629">
        <v>0</v>
      </c>
      <c r="I117" s="629">
        <f>SUM(G117:H117)</f>
        <v>2</v>
      </c>
      <c r="J117" s="111">
        <v>0</v>
      </c>
      <c r="K117" s="111">
        <v>0</v>
      </c>
      <c r="L117" s="111">
        <v>0</v>
      </c>
      <c r="M117" s="627">
        <v>0</v>
      </c>
      <c r="N117" s="629">
        <f>SUM(J117:M117)</f>
        <v>0</v>
      </c>
      <c r="O117" s="250" t="s">
        <v>59</v>
      </c>
      <c r="P117" s="757">
        <v>0</v>
      </c>
    </row>
    <row r="118" spans="1:16" ht="15.75">
      <c r="A118" s="346"/>
      <c r="B118" s="416"/>
      <c r="C118" s="1073"/>
      <c r="D118" s="763"/>
      <c r="E118" s="222"/>
      <c r="F118" s="291" t="s">
        <v>188</v>
      </c>
      <c r="G118" s="265">
        <v>2</v>
      </c>
      <c r="H118" s="265">
        <v>0</v>
      </c>
      <c r="I118" s="265">
        <f>SUM(G118:H118)</f>
        <v>2</v>
      </c>
      <c r="J118" s="258">
        <v>0</v>
      </c>
      <c r="K118" s="258">
        <v>0</v>
      </c>
      <c r="L118" s="258">
        <v>0</v>
      </c>
      <c r="M118" s="741">
        <v>0</v>
      </c>
      <c r="N118" s="265">
        <f>SUM(J118:M118)</f>
        <v>0</v>
      </c>
      <c r="O118" s="765" t="s">
        <v>59</v>
      </c>
      <c r="P118" s="1251">
        <v>0</v>
      </c>
    </row>
    <row r="119" spans="1:16" ht="15.75">
      <c r="A119" s="346"/>
      <c r="B119" s="416"/>
      <c r="C119" s="1073"/>
      <c r="D119" s="1147"/>
      <c r="E119" s="222"/>
      <c r="F119" s="291" t="s">
        <v>191</v>
      </c>
      <c r="G119" s="265">
        <v>0.7</v>
      </c>
      <c r="H119" s="265">
        <v>0</v>
      </c>
      <c r="I119" s="265">
        <f>SUM(G119:H119)</f>
        <v>0.7</v>
      </c>
      <c r="J119" s="258">
        <v>0</v>
      </c>
      <c r="K119" s="258">
        <v>0</v>
      </c>
      <c r="L119" s="258">
        <v>0</v>
      </c>
      <c r="M119" s="741">
        <v>0</v>
      </c>
      <c r="N119" s="265">
        <f>SUM(J119:M119)</f>
        <v>0</v>
      </c>
      <c r="O119" s="765" t="s">
        <v>59</v>
      </c>
      <c r="P119" s="1249"/>
    </row>
    <row r="120" spans="1:16" ht="15.75">
      <c r="A120" s="346"/>
      <c r="B120" s="416"/>
      <c r="C120" s="1073"/>
      <c r="D120" s="763"/>
      <c r="E120" s="222"/>
      <c r="F120" s="291" t="s">
        <v>192</v>
      </c>
      <c r="G120" s="265">
        <v>2</v>
      </c>
      <c r="H120" s="265">
        <v>0</v>
      </c>
      <c r="I120" s="265">
        <f t="shared" ref="I120:I121" si="11">SUM(G120:H120)</f>
        <v>2</v>
      </c>
      <c r="J120" s="258">
        <v>0</v>
      </c>
      <c r="K120" s="258">
        <v>0</v>
      </c>
      <c r="L120" s="258">
        <v>0</v>
      </c>
      <c r="M120" s="741">
        <v>0</v>
      </c>
      <c r="N120" s="265">
        <f t="shared" ref="N120:N121" si="12">SUM(J120:M120)</f>
        <v>0</v>
      </c>
      <c r="O120" s="765" t="s">
        <v>59</v>
      </c>
      <c r="P120" s="1249"/>
    </row>
    <row r="121" spans="1:16" ht="15.75">
      <c r="A121" s="301"/>
      <c r="B121" s="415"/>
      <c r="C121" s="1069"/>
      <c r="D121" s="366"/>
      <c r="E121" s="38"/>
      <c r="F121" s="646" t="s">
        <v>193</v>
      </c>
      <c r="G121" s="629">
        <v>3</v>
      </c>
      <c r="H121" s="629">
        <v>0</v>
      </c>
      <c r="I121" s="629">
        <f t="shared" si="11"/>
        <v>3</v>
      </c>
      <c r="J121" s="111">
        <v>0</v>
      </c>
      <c r="K121" s="111">
        <v>0</v>
      </c>
      <c r="L121" s="111">
        <v>0</v>
      </c>
      <c r="M121" s="627">
        <v>0</v>
      </c>
      <c r="N121" s="629">
        <f t="shared" si="12"/>
        <v>0</v>
      </c>
      <c r="O121" s="250" t="s">
        <v>59</v>
      </c>
      <c r="P121" s="757"/>
    </row>
    <row r="122" spans="1:16" ht="11.25" customHeight="1">
      <c r="A122" s="301"/>
      <c r="B122" s="415"/>
      <c r="C122" s="1069"/>
      <c r="D122" s="732"/>
      <c r="E122" s="38"/>
      <c r="F122" s="413"/>
      <c r="G122" s="436"/>
      <c r="H122" s="731"/>
      <c r="I122" s="436"/>
      <c r="J122" s="731"/>
      <c r="K122" s="731"/>
      <c r="L122" s="731"/>
      <c r="M122" s="509"/>
      <c r="N122" s="1103"/>
      <c r="O122" s="413"/>
      <c r="P122" s="302"/>
    </row>
    <row r="123" spans="1:16" ht="15.75">
      <c r="A123" s="760"/>
      <c r="B123" s="1139"/>
      <c r="C123" s="1140" t="s">
        <v>239</v>
      </c>
      <c r="D123" s="988">
        <v>1475</v>
      </c>
      <c r="E123" s="989" t="s">
        <v>28</v>
      </c>
      <c r="F123" s="989" t="s">
        <v>130</v>
      </c>
      <c r="G123" s="990">
        <v>28</v>
      </c>
      <c r="H123" s="990">
        <v>9</v>
      </c>
      <c r="I123" s="990">
        <f>SUM(G123:H123)</f>
        <v>37</v>
      </c>
      <c r="J123" s="991">
        <v>0</v>
      </c>
      <c r="K123" s="991">
        <v>0</v>
      </c>
      <c r="L123" s="994">
        <v>20</v>
      </c>
      <c r="M123" s="990">
        <v>17</v>
      </c>
      <c r="N123" s="992">
        <f>SUM(J123:M123)</f>
        <v>37</v>
      </c>
      <c r="O123" s="993" t="s">
        <v>131</v>
      </c>
      <c r="P123" s="1252">
        <v>12500000</v>
      </c>
    </row>
    <row r="124" spans="1:16" ht="15.75">
      <c r="A124" s="843"/>
      <c r="B124" s="432"/>
      <c r="C124" s="1141"/>
      <c r="D124" s="1148"/>
      <c r="E124" s="293"/>
      <c r="F124" s="735"/>
      <c r="G124" s="1149"/>
      <c r="H124" s="1142"/>
      <c r="I124" s="1149"/>
      <c r="J124" s="1142"/>
      <c r="K124" s="1142"/>
      <c r="L124" s="1142"/>
      <c r="M124" s="440"/>
      <c r="N124" s="1150"/>
      <c r="O124" s="735"/>
      <c r="P124" s="349"/>
    </row>
    <row r="125" spans="1:16" ht="15.75">
      <c r="A125" s="760"/>
      <c r="B125" s="1139"/>
      <c r="C125" s="1140" t="s">
        <v>240</v>
      </c>
      <c r="D125" s="1120" t="s">
        <v>19</v>
      </c>
      <c r="E125" s="294"/>
      <c r="F125" s="1121" t="s">
        <v>19</v>
      </c>
      <c r="G125" s="1122" t="s">
        <v>19</v>
      </c>
      <c r="H125" s="1123" t="s">
        <v>19</v>
      </c>
      <c r="I125" s="1124" t="s">
        <v>19</v>
      </c>
      <c r="J125" s="1125">
        <v>0</v>
      </c>
      <c r="K125" s="1125">
        <v>0</v>
      </c>
      <c r="L125" s="1125">
        <v>0</v>
      </c>
      <c r="M125" s="1126" t="s">
        <v>19</v>
      </c>
      <c r="N125" s="1122" t="s">
        <v>19</v>
      </c>
      <c r="O125" s="1151"/>
      <c r="P125" s="521" t="s">
        <v>19</v>
      </c>
    </row>
    <row r="126" spans="1:16" ht="15.75">
      <c r="A126" s="843"/>
      <c r="B126" s="432"/>
      <c r="C126" s="1141"/>
      <c r="D126" s="1148"/>
      <c r="E126" s="293"/>
      <c r="F126" s="735"/>
      <c r="G126" s="1149"/>
      <c r="H126" s="1142"/>
      <c r="I126" s="1149"/>
      <c r="J126" s="1142"/>
      <c r="K126" s="1142"/>
      <c r="L126" s="1142"/>
      <c r="M126" s="440"/>
      <c r="N126" s="1150"/>
      <c r="O126" s="735"/>
      <c r="P126" s="349"/>
    </row>
    <row r="127" spans="1:16" ht="15.75">
      <c r="A127" s="760"/>
      <c r="B127" s="1139"/>
      <c r="C127" s="1140" t="s">
        <v>241</v>
      </c>
      <c r="D127" s="736" t="s">
        <v>19</v>
      </c>
      <c r="E127" s="294"/>
      <c r="F127" s="737" t="s">
        <v>19</v>
      </c>
      <c r="G127" s="738" t="s">
        <v>19</v>
      </c>
      <c r="H127" s="738" t="s">
        <v>19</v>
      </c>
      <c r="I127" s="738" t="s">
        <v>19</v>
      </c>
      <c r="J127" s="739">
        <v>0</v>
      </c>
      <c r="K127" s="739">
        <v>0</v>
      </c>
      <c r="L127" s="739">
        <v>0</v>
      </c>
      <c r="M127" s="738" t="s">
        <v>19</v>
      </c>
      <c r="N127" s="738" t="s">
        <v>19</v>
      </c>
      <c r="O127" s="738" t="s">
        <v>19</v>
      </c>
      <c r="P127" s="521" t="s">
        <v>19</v>
      </c>
    </row>
    <row r="128" spans="1:16" ht="15.75">
      <c r="A128" s="843"/>
      <c r="B128" s="432"/>
      <c r="C128" s="1141"/>
      <c r="D128" s="1148"/>
      <c r="E128" s="293"/>
      <c r="F128" s="735"/>
      <c r="G128" s="1149"/>
      <c r="H128" s="1142"/>
      <c r="I128" s="1149"/>
      <c r="J128" s="1142"/>
      <c r="K128" s="1142"/>
      <c r="L128" s="1142"/>
      <c r="M128" s="440"/>
      <c r="N128" s="1150"/>
      <c r="O128" s="735"/>
      <c r="P128" s="349"/>
    </row>
    <row r="129" spans="1:16" ht="15.75">
      <c r="A129" s="301"/>
      <c r="B129" s="415"/>
      <c r="C129" s="1469" t="s">
        <v>242</v>
      </c>
      <c r="D129" s="337">
        <v>33043.22</v>
      </c>
      <c r="E129" s="293" t="s">
        <v>28</v>
      </c>
      <c r="F129" s="735" t="s">
        <v>136</v>
      </c>
      <c r="G129" s="339">
        <v>20.95</v>
      </c>
      <c r="H129" s="440">
        <v>18.5</v>
      </c>
      <c r="I129" s="440">
        <f>G129+H129</f>
        <v>39.450000000000003</v>
      </c>
      <c r="J129" s="340">
        <v>0</v>
      </c>
      <c r="K129" s="340">
        <v>0</v>
      </c>
      <c r="L129" s="340">
        <v>0</v>
      </c>
      <c r="M129" s="339">
        <v>7.67</v>
      </c>
      <c r="N129" s="1152">
        <f>J129+K129+L129+M129</f>
        <v>7.67</v>
      </c>
      <c r="O129" s="362" t="s">
        <v>223</v>
      </c>
      <c r="P129" s="756">
        <v>63500000</v>
      </c>
    </row>
    <row r="130" spans="1:16" ht="15.75">
      <c r="A130" s="760"/>
      <c r="B130" s="1139"/>
      <c r="C130" s="1469"/>
      <c r="D130" s="321"/>
      <c r="E130" s="38"/>
      <c r="F130" s="413" t="s">
        <v>61</v>
      </c>
      <c r="G130" s="738">
        <v>20.95</v>
      </c>
      <c r="H130" s="509">
        <v>18.5</v>
      </c>
      <c r="I130" s="1086">
        <f t="shared" ref="I130:I134" si="13">G130+H130</f>
        <v>39.450000000000003</v>
      </c>
      <c r="J130" s="739">
        <v>0</v>
      </c>
      <c r="K130" s="739">
        <v>0</v>
      </c>
      <c r="L130" s="739">
        <v>0</v>
      </c>
      <c r="M130" s="290">
        <v>7.67</v>
      </c>
      <c r="N130" s="1153">
        <f t="shared" ref="N130:N134" si="14">J130+K130+L130+M130</f>
        <v>7.67</v>
      </c>
      <c r="O130" s="113" t="s">
        <v>223</v>
      </c>
      <c r="P130" s="1253">
        <v>63500000</v>
      </c>
    </row>
    <row r="131" spans="1:16" ht="15.75">
      <c r="A131" s="346"/>
      <c r="B131" s="416"/>
      <c r="C131" s="1073"/>
      <c r="D131" s="221"/>
      <c r="E131" s="222"/>
      <c r="F131" s="382" t="s">
        <v>25</v>
      </c>
      <c r="G131" s="224">
        <v>20.95</v>
      </c>
      <c r="H131" s="342">
        <v>18.5</v>
      </c>
      <c r="I131" s="342">
        <f t="shared" si="13"/>
        <v>39.450000000000003</v>
      </c>
      <c r="J131" s="258">
        <v>0</v>
      </c>
      <c r="K131" s="258">
        <v>0</v>
      </c>
      <c r="L131" s="258">
        <v>0</v>
      </c>
      <c r="M131" s="224">
        <v>7.67</v>
      </c>
      <c r="N131" s="408">
        <f t="shared" si="14"/>
        <v>7.67</v>
      </c>
      <c r="O131" s="244" t="s">
        <v>224</v>
      </c>
      <c r="P131" s="1254">
        <v>63500000</v>
      </c>
    </row>
    <row r="132" spans="1:16" ht="15.75">
      <c r="A132" s="346"/>
      <c r="B132" s="416"/>
      <c r="C132" s="1073"/>
      <c r="D132" s="221"/>
      <c r="E132" s="222"/>
      <c r="F132" s="382" t="s">
        <v>137</v>
      </c>
      <c r="G132" s="224">
        <v>6.72</v>
      </c>
      <c r="H132" s="224">
        <v>11.96</v>
      </c>
      <c r="I132" s="342">
        <f t="shared" si="13"/>
        <v>18.68</v>
      </c>
      <c r="J132" s="258">
        <v>0</v>
      </c>
      <c r="K132" s="258">
        <v>0</v>
      </c>
      <c r="L132" s="258">
        <v>0</v>
      </c>
      <c r="M132" s="224">
        <v>1.82</v>
      </c>
      <c r="N132" s="408">
        <f t="shared" si="14"/>
        <v>1.82</v>
      </c>
      <c r="O132" s="244" t="s">
        <v>59</v>
      </c>
      <c r="P132" s="1254">
        <v>63500000</v>
      </c>
    </row>
    <row r="133" spans="1:16" ht="15.75">
      <c r="A133" s="346"/>
      <c r="B133" s="416"/>
      <c r="C133" s="1073"/>
      <c r="D133" s="221"/>
      <c r="E133" s="222"/>
      <c r="F133" s="382" t="s">
        <v>221</v>
      </c>
      <c r="G133" s="224">
        <v>20.95</v>
      </c>
      <c r="H133" s="342">
        <v>18.45</v>
      </c>
      <c r="I133" s="342">
        <f t="shared" si="13"/>
        <v>39.4</v>
      </c>
      <c r="J133" s="258">
        <v>0</v>
      </c>
      <c r="K133" s="258">
        <v>0</v>
      </c>
      <c r="L133" s="258">
        <v>0</v>
      </c>
      <c r="M133" s="224">
        <v>7.67</v>
      </c>
      <c r="N133" s="408">
        <f t="shared" si="14"/>
        <v>7.67</v>
      </c>
      <c r="O133" s="244" t="s">
        <v>59</v>
      </c>
      <c r="P133" s="1254">
        <v>63500000</v>
      </c>
    </row>
    <row r="134" spans="1:16" ht="15.75">
      <c r="A134" s="346"/>
      <c r="B134" s="416"/>
      <c r="C134" s="1073"/>
      <c r="D134" s="221"/>
      <c r="E134" s="222"/>
      <c r="F134" s="382" t="s">
        <v>222</v>
      </c>
      <c r="G134" s="224">
        <v>9.56</v>
      </c>
      <c r="H134" s="342">
        <v>4.5</v>
      </c>
      <c r="I134" s="342">
        <f t="shared" si="13"/>
        <v>14.06</v>
      </c>
      <c r="J134" s="258">
        <v>0</v>
      </c>
      <c r="K134" s="258">
        <v>0</v>
      </c>
      <c r="L134" s="258">
        <v>0</v>
      </c>
      <c r="M134" s="342">
        <v>4</v>
      </c>
      <c r="N134" s="408">
        <f t="shared" si="14"/>
        <v>4</v>
      </c>
      <c r="O134" s="244" t="s">
        <v>59</v>
      </c>
      <c r="P134" s="1254">
        <v>63500000</v>
      </c>
    </row>
    <row r="135" spans="1:16" ht="15.75">
      <c r="A135" s="301"/>
      <c r="B135" s="415"/>
      <c r="C135" s="1069"/>
      <c r="D135" s="321"/>
      <c r="E135" s="38"/>
      <c r="F135" s="413"/>
      <c r="G135" s="322"/>
      <c r="H135" s="436"/>
      <c r="I135" s="436"/>
      <c r="J135" s="731"/>
      <c r="K135" s="731"/>
      <c r="L135" s="731"/>
      <c r="M135" s="509"/>
      <c r="N135" s="984"/>
      <c r="O135" s="413"/>
      <c r="P135" s="1237"/>
    </row>
    <row r="136" spans="1:16" ht="15.75">
      <c r="A136" s="301"/>
      <c r="B136" s="415"/>
      <c r="C136" s="1069" t="s">
        <v>243</v>
      </c>
      <c r="D136" s="736" t="s">
        <v>19</v>
      </c>
      <c r="E136" s="294"/>
      <c r="F136" s="737" t="s">
        <v>19</v>
      </c>
      <c r="G136" s="738" t="s">
        <v>19</v>
      </c>
      <c r="H136" s="738" t="s">
        <v>19</v>
      </c>
      <c r="I136" s="738" t="s">
        <v>19</v>
      </c>
      <c r="J136" s="739">
        <v>0</v>
      </c>
      <c r="K136" s="739">
        <v>0</v>
      </c>
      <c r="L136" s="739">
        <v>0</v>
      </c>
      <c r="M136" s="738" t="s">
        <v>19</v>
      </c>
      <c r="N136" s="738" t="s">
        <v>19</v>
      </c>
      <c r="O136" s="738" t="s">
        <v>19</v>
      </c>
      <c r="P136" s="521" t="s">
        <v>19</v>
      </c>
    </row>
    <row r="137" spans="1:16" ht="12" customHeight="1">
      <c r="A137" s="301"/>
      <c r="B137" s="415"/>
      <c r="C137" s="1069"/>
      <c r="D137" s="321"/>
      <c r="E137" s="38"/>
      <c r="F137" s="413"/>
      <c r="G137" s="322"/>
      <c r="H137" s="436"/>
      <c r="I137" s="436"/>
      <c r="J137" s="731"/>
      <c r="K137" s="731"/>
      <c r="L137" s="731"/>
      <c r="M137" s="509"/>
      <c r="N137" s="984"/>
      <c r="O137" s="413"/>
      <c r="P137" s="1237"/>
    </row>
    <row r="138" spans="1:16" ht="10.5" customHeight="1">
      <c r="A138" s="1255"/>
      <c r="B138" s="1104"/>
      <c r="C138" s="1218"/>
      <c r="D138" s="1218"/>
      <c r="E138" s="1219"/>
      <c r="F138" s="1219"/>
      <c r="G138" s="1104"/>
      <c r="H138" s="1104"/>
      <c r="I138" s="1104"/>
      <c r="J138" s="1219"/>
      <c r="K138" s="1104"/>
      <c r="L138" s="1104"/>
      <c r="M138" s="1104"/>
      <c r="N138" s="1104"/>
      <c r="O138" s="1105"/>
      <c r="P138" s="1256"/>
    </row>
    <row r="139" spans="1:16" ht="15.75">
      <c r="A139" s="306">
        <v>4</v>
      </c>
      <c r="B139" s="260" t="s">
        <v>34</v>
      </c>
      <c r="C139" s="1071" t="s">
        <v>235</v>
      </c>
      <c r="D139" s="321" t="s">
        <v>19</v>
      </c>
      <c r="E139" s="38"/>
      <c r="F139" s="322" t="s">
        <v>19</v>
      </c>
      <c r="G139" s="290" t="s">
        <v>19</v>
      </c>
      <c r="H139" s="290" t="s">
        <v>19</v>
      </c>
      <c r="I139" s="290" t="s">
        <v>19</v>
      </c>
      <c r="J139" s="111">
        <v>0</v>
      </c>
      <c r="K139" s="111">
        <v>0</v>
      </c>
      <c r="L139" s="111">
        <v>0</v>
      </c>
      <c r="M139" s="290" t="s">
        <v>19</v>
      </c>
      <c r="N139" s="290" t="s">
        <v>19</v>
      </c>
      <c r="O139" s="290" t="s">
        <v>19</v>
      </c>
      <c r="P139" s="302" t="s">
        <v>19</v>
      </c>
    </row>
    <row r="140" spans="1:16" ht="11.25" customHeight="1">
      <c r="A140" s="306"/>
      <c r="B140" s="260"/>
      <c r="C140" s="1071"/>
      <c r="D140" s="321"/>
      <c r="E140" s="38"/>
      <c r="F140" s="322"/>
      <c r="G140" s="322"/>
      <c r="H140" s="322"/>
      <c r="I140" s="322"/>
      <c r="J140" s="731"/>
      <c r="K140" s="731"/>
      <c r="L140" s="731"/>
      <c r="M140" s="290"/>
      <c r="N140" s="322"/>
      <c r="O140" s="322"/>
      <c r="P140" s="302"/>
    </row>
    <row r="141" spans="1:16" ht="15.75">
      <c r="A141" s="1257"/>
      <c r="B141" s="1154"/>
      <c r="C141" s="1155" t="s">
        <v>234</v>
      </c>
      <c r="D141" s="1156">
        <v>797</v>
      </c>
      <c r="E141" s="989"/>
      <c r="F141" s="989" t="s">
        <v>71</v>
      </c>
      <c r="G141" s="990">
        <v>1</v>
      </c>
      <c r="H141" s="990">
        <v>0.5</v>
      </c>
      <c r="I141" s="992">
        <f>SUM(G141:H141)</f>
        <v>1.5</v>
      </c>
      <c r="J141" s="991">
        <v>0</v>
      </c>
      <c r="K141" s="991">
        <v>0</v>
      </c>
      <c r="L141" s="991">
        <v>0</v>
      </c>
      <c r="M141" s="990">
        <v>1</v>
      </c>
      <c r="N141" s="992">
        <f>SUM(J141:M141)</f>
        <v>1</v>
      </c>
      <c r="O141" s="993" t="s">
        <v>69</v>
      </c>
      <c r="P141" s="1130">
        <v>310140</v>
      </c>
    </row>
    <row r="142" spans="1:16" ht="15.75">
      <c r="A142" s="1003"/>
      <c r="B142" s="864"/>
      <c r="C142" s="1074"/>
      <c r="D142" s="337"/>
      <c r="E142" s="293"/>
      <c r="F142" s="338"/>
      <c r="G142" s="338"/>
      <c r="H142" s="338"/>
      <c r="I142" s="338"/>
      <c r="J142" s="1142"/>
      <c r="K142" s="1142"/>
      <c r="L142" s="1142"/>
      <c r="M142" s="339"/>
      <c r="N142" s="338"/>
      <c r="O142" s="338"/>
      <c r="P142" s="349"/>
    </row>
    <row r="143" spans="1:16" ht="15.75">
      <c r="A143" s="306"/>
      <c r="B143" s="260"/>
      <c r="C143" s="1071" t="s">
        <v>236</v>
      </c>
      <c r="D143" s="321">
        <v>89</v>
      </c>
      <c r="E143" s="38" t="s">
        <v>28</v>
      </c>
      <c r="F143" s="413" t="s">
        <v>71</v>
      </c>
      <c r="G143" s="290">
        <v>28.45</v>
      </c>
      <c r="H143" s="509">
        <v>8.0399999999999991</v>
      </c>
      <c r="I143" s="509">
        <f>G143+H143</f>
        <v>36.489999999999995</v>
      </c>
      <c r="J143" s="111">
        <v>0</v>
      </c>
      <c r="K143" s="111">
        <v>0</v>
      </c>
      <c r="L143" s="111">
        <v>0</v>
      </c>
      <c r="M143" s="509">
        <v>16.899999999999999</v>
      </c>
      <c r="N143" s="727">
        <f>SUM(J143:M143)</f>
        <v>16.899999999999999</v>
      </c>
      <c r="O143" s="113" t="s">
        <v>157</v>
      </c>
      <c r="P143" s="302" t="s">
        <v>19</v>
      </c>
    </row>
    <row r="144" spans="1:16" ht="15.75">
      <c r="A144" s="303"/>
      <c r="B144" s="233"/>
      <c r="C144" s="1075"/>
      <c r="D144" s="221"/>
      <c r="E144" s="222"/>
      <c r="F144" s="382" t="s">
        <v>42</v>
      </c>
      <c r="G144" s="1157">
        <v>19.3</v>
      </c>
      <c r="H144" s="1157">
        <v>2.75</v>
      </c>
      <c r="I144" s="342">
        <f t="shared" ref="I144:I147" si="15">G144+H144</f>
        <v>22.05</v>
      </c>
      <c r="J144" s="1158"/>
      <c r="K144" s="1158"/>
      <c r="L144" s="1158"/>
      <c r="M144" s="342">
        <v>6.7</v>
      </c>
      <c r="N144" s="408">
        <f t="shared" ref="N144:N147" si="16">SUM(J144:M144)</f>
        <v>6.7</v>
      </c>
      <c r="O144" s="382" t="s">
        <v>72</v>
      </c>
      <c r="P144" s="304"/>
    </row>
    <row r="145" spans="1:16" ht="15.75">
      <c r="A145" s="303"/>
      <c r="B145" s="233"/>
      <c r="C145" s="1075"/>
      <c r="D145" s="221"/>
      <c r="E145" s="222"/>
      <c r="F145" s="382" t="s">
        <v>70</v>
      </c>
      <c r="G145" s="1157">
        <v>14.8</v>
      </c>
      <c r="H145" s="1157">
        <v>2.2000000000000002</v>
      </c>
      <c r="I145" s="342">
        <f t="shared" si="15"/>
        <v>17</v>
      </c>
      <c r="J145" s="1158"/>
      <c r="K145" s="1158"/>
      <c r="L145" s="1158"/>
      <c r="M145" s="342">
        <v>3.9</v>
      </c>
      <c r="N145" s="408">
        <f t="shared" si="16"/>
        <v>3.9</v>
      </c>
      <c r="O145" s="382" t="s">
        <v>72</v>
      </c>
      <c r="P145" s="304"/>
    </row>
    <row r="146" spans="1:16" ht="15.75">
      <c r="A146" s="303"/>
      <c r="B146" s="233"/>
      <c r="C146" s="1075"/>
      <c r="D146" s="221"/>
      <c r="E146" s="222"/>
      <c r="F146" s="382" t="s">
        <v>66</v>
      </c>
      <c r="G146" s="1157">
        <v>0.9</v>
      </c>
      <c r="H146" s="1157">
        <v>0</v>
      </c>
      <c r="I146" s="342">
        <f t="shared" si="15"/>
        <v>0.9</v>
      </c>
      <c r="J146" s="1158"/>
      <c r="K146" s="1158"/>
      <c r="L146" s="1158"/>
      <c r="M146" s="342">
        <v>0.8</v>
      </c>
      <c r="N146" s="408">
        <f t="shared" si="16"/>
        <v>0.8</v>
      </c>
      <c r="O146" s="382" t="s">
        <v>134</v>
      </c>
      <c r="P146" s="304"/>
    </row>
    <row r="147" spans="1:16" ht="15.75">
      <c r="A147" s="303"/>
      <c r="B147" s="233"/>
      <c r="C147" s="1075"/>
      <c r="D147" s="221"/>
      <c r="E147" s="222"/>
      <c r="F147" s="382" t="s">
        <v>23</v>
      </c>
      <c r="G147" s="1157">
        <v>6.6</v>
      </c>
      <c r="H147" s="1157">
        <v>0</v>
      </c>
      <c r="I147" s="342">
        <f t="shared" si="15"/>
        <v>6.6</v>
      </c>
      <c r="J147" s="1158"/>
      <c r="K147" s="1158"/>
      <c r="L147" s="1158"/>
      <c r="M147" s="342">
        <v>3.4</v>
      </c>
      <c r="N147" s="408">
        <f t="shared" si="16"/>
        <v>3.4</v>
      </c>
      <c r="O147" s="382" t="s">
        <v>158</v>
      </c>
      <c r="P147" s="304"/>
    </row>
    <row r="148" spans="1:16" ht="15.75">
      <c r="A148" s="1257"/>
      <c r="B148" s="1154"/>
      <c r="C148" s="1155"/>
      <c r="D148" s="736"/>
      <c r="E148" s="294"/>
      <c r="F148" s="1159"/>
      <c r="G148" s="1160"/>
      <c r="H148" s="1160"/>
      <c r="I148" s="1160"/>
      <c r="J148" s="1161"/>
      <c r="K148" s="1161"/>
      <c r="L148" s="1161"/>
      <c r="M148" s="1086"/>
      <c r="N148" s="1162"/>
      <c r="O148" s="1159"/>
      <c r="P148" s="521"/>
    </row>
    <row r="149" spans="1:16" ht="15.75">
      <c r="A149" s="1003"/>
      <c r="B149" s="864"/>
      <c r="C149" s="1074" t="s">
        <v>237</v>
      </c>
      <c r="D149" s="337" t="s">
        <v>19</v>
      </c>
      <c r="E149" s="293"/>
      <c r="F149" s="338" t="s">
        <v>19</v>
      </c>
      <c r="G149" s="339" t="s">
        <v>19</v>
      </c>
      <c r="H149" s="339" t="s">
        <v>19</v>
      </c>
      <c r="I149" s="339" t="s">
        <v>19</v>
      </c>
      <c r="J149" s="340">
        <v>0</v>
      </c>
      <c r="K149" s="340">
        <v>0</v>
      </c>
      <c r="L149" s="340">
        <v>0</v>
      </c>
      <c r="M149" s="339" t="s">
        <v>19</v>
      </c>
      <c r="N149" s="339" t="s">
        <v>19</v>
      </c>
      <c r="O149" s="339" t="s">
        <v>19</v>
      </c>
      <c r="P149" s="349" t="s">
        <v>19</v>
      </c>
    </row>
    <row r="150" spans="1:16" ht="16.5" thickBot="1">
      <c r="A150" s="306"/>
      <c r="B150" s="260"/>
      <c r="C150" s="1071"/>
      <c r="D150" s="321"/>
      <c r="E150" s="38"/>
      <c r="F150" s="413"/>
      <c r="G150" s="436"/>
      <c r="H150" s="436"/>
      <c r="I150" s="436"/>
      <c r="J150" s="731"/>
      <c r="K150" s="731"/>
      <c r="L150" s="731"/>
      <c r="M150" s="509"/>
      <c r="N150" s="984"/>
      <c r="O150" s="413"/>
      <c r="P150" s="302"/>
    </row>
    <row r="151" spans="1:16" ht="15.75">
      <c r="A151" s="1054"/>
      <c r="B151" s="849"/>
      <c r="C151" s="849"/>
      <c r="D151" s="1055"/>
      <c r="E151" s="1056"/>
      <c r="F151" s="1275"/>
      <c r="G151" s="1277"/>
      <c r="H151" s="1277"/>
      <c r="I151" s="1277"/>
      <c r="J151" s="851"/>
      <c r="K151" s="851"/>
      <c r="L151" s="851"/>
      <c r="M151" s="1277"/>
      <c r="N151" s="1290"/>
      <c r="O151" s="1275"/>
      <c r="P151" s="1057"/>
    </row>
    <row r="152" spans="1:16" ht="16.5" thickBot="1">
      <c r="A152" s="1291"/>
      <c r="B152" s="1292"/>
      <c r="C152" s="1292"/>
      <c r="D152" s="1281"/>
      <c r="E152" s="1282"/>
      <c r="F152" s="1280"/>
      <c r="G152" s="1284"/>
      <c r="H152" s="1284"/>
      <c r="I152" s="1284"/>
      <c r="J152" s="1293"/>
      <c r="K152" s="1293"/>
      <c r="L152" s="1293"/>
      <c r="M152" s="1284"/>
      <c r="N152" s="1294"/>
      <c r="O152" s="1280"/>
      <c r="P152" s="1283"/>
    </row>
    <row r="153" spans="1:16" ht="15.75">
      <c r="A153" s="306"/>
      <c r="B153" s="260"/>
      <c r="C153" s="1071"/>
      <c r="D153" s="321"/>
      <c r="E153" s="38"/>
      <c r="F153" s="413"/>
      <c r="G153" s="436"/>
      <c r="H153" s="436"/>
      <c r="I153" s="436"/>
      <c r="J153" s="731"/>
      <c r="K153" s="731"/>
      <c r="L153" s="731"/>
      <c r="M153" s="509"/>
      <c r="N153" s="984"/>
      <c r="O153" s="413"/>
      <c r="P153" s="302"/>
    </row>
    <row r="154" spans="1:16" ht="15.75">
      <c r="A154" s="306"/>
      <c r="B154" s="260"/>
      <c r="C154" s="1071" t="s">
        <v>238</v>
      </c>
      <c r="D154" s="1013">
        <v>742.5</v>
      </c>
      <c r="E154" s="38" t="s">
        <v>28</v>
      </c>
      <c r="F154" s="646" t="s">
        <v>66</v>
      </c>
      <c r="G154" s="629">
        <v>2</v>
      </c>
      <c r="H154" s="111">
        <v>0</v>
      </c>
      <c r="I154" s="629">
        <f>SUM(G154:H154)</f>
        <v>2</v>
      </c>
      <c r="J154" s="111">
        <v>0</v>
      </c>
      <c r="K154" s="111">
        <v>0</v>
      </c>
      <c r="L154" s="111">
        <v>0</v>
      </c>
      <c r="M154" s="111">
        <v>0</v>
      </c>
      <c r="N154" s="102">
        <f>SUM(J154:M154)</f>
        <v>0</v>
      </c>
      <c r="O154" s="680" t="s">
        <v>19</v>
      </c>
      <c r="P154" s="302"/>
    </row>
    <row r="155" spans="1:16" ht="15.75">
      <c r="A155" s="303"/>
      <c r="B155" s="233"/>
      <c r="C155" s="1075"/>
      <c r="D155" s="763"/>
      <c r="E155" s="222"/>
      <c r="F155" s="291" t="s">
        <v>71</v>
      </c>
      <c r="G155" s="265">
        <v>49.5</v>
      </c>
      <c r="H155" s="258">
        <v>0</v>
      </c>
      <c r="I155" s="265">
        <f>SUM(G155:H155)</f>
        <v>49.5</v>
      </c>
      <c r="J155" s="258">
        <v>0</v>
      </c>
      <c r="K155" s="258">
        <v>0</v>
      </c>
      <c r="L155" s="258">
        <v>0</v>
      </c>
      <c r="M155" s="741">
        <v>23</v>
      </c>
      <c r="N155" s="265">
        <f>SUM(J155:M155)</f>
        <v>23</v>
      </c>
      <c r="O155" s="765" t="s">
        <v>200</v>
      </c>
      <c r="P155" s="304"/>
    </row>
    <row r="156" spans="1:16" ht="15.75">
      <c r="A156" s="1257"/>
      <c r="B156" s="1154"/>
      <c r="C156" s="1155"/>
      <c r="D156" s="1163"/>
      <c r="E156" s="294"/>
      <c r="F156" s="1097" t="s">
        <v>42</v>
      </c>
      <c r="G156" s="992">
        <v>7.3</v>
      </c>
      <c r="H156" s="739">
        <v>0</v>
      </c>
      <c r="I156" s="992">
        <f>SUM(G156:H156)</f>
        <v>7.3</v>
      </c>
      <c r="J156" s="739">
        <v>0</v>
      </c>
      <c r="K156" s="739">
        <v>0</v>
      </c>
      <c r="L156" s="739">
        <v>0</v>
      </c>
      <c r="M156" s="739">
        <v>0</v>
      </c>
      <c r="N156" s="1083">
        <f>SUM(J156:M156)</f>
        <v>0</v>
      </c>
      <c r="O156" s="1098" t="s">
        <v>197</v>
      </c>
      <c r="P156" s="521"/>
    </row>
    <row r="157" spans="1:16" ht="15.75">
      <c r="A157" s="1003"/>
      <c r="B157" s="864"/>
      <c r="C157" s="1074"/>
      <c r="D157" s="1137"/>
      <c r="E157" s="293"/>
      <c r="F157" s="1164"/>
      <c r="G157" s="344"/>
      <c r="H157" s="340"/>
      <c r="I157" s="344"/>
      <c r="J157" s="340"/>
      <c r="K157" s="340"/>
      <c r="L157" s="340"/>
      <c r="M157" s="340"/>
      <c r="N157" s="1165"/>
      <c r="O157" s="1166" t="s">
        <v>198</v>
      </c>
      <c r="P157" s="349"/>
    </row>
    <row r="158" spans="1:16" ht="15.75">
      <c r="A158" s="303"/>
      <c r="B158" s="233"/>
      <c r="C158" s="1075"/>
      <c r="D158" s="763"/>
      <c r="E158" s="222"/>
      <c r="F158" s="291" t="s">
        <v>194</v>
      </c>
      <c r="G158" s="265">
        <v>4</v>
      </c>
      <c r="H158" s="258">
        <v>0</v>
      </c>
      <c r="I158" s="265">
        <f>SUM(G158:H158)</f>
        <v>4</v>
      </c>
      <c r="J158" s="258">
        <v>0</v>
      </c>
      <c r="K158" s="258">
        <v>0</v>
      </c>
      <c r="L158" s="258">
        <v>0</v>
      </c>
      <c r="M158" s="258">
        <v>0</v>
      </c>
      <c r="N158" s="764">
        <f>SUM(J158:M158)</f>
        <v>0</v>
      </c>
      <c r="O158" s="765" t="s">
        <v>199</v>
      </c>
      <c r="P158" s="304"/>
    </row>
    <row r="159" spans="1:16" ht="15.75">
      <c r="A159" s="303"/>
      <c r="B159" s="233"/>
      <c r="C159" s="1075"/>
      <c r="D159" s="763"/>
      <c r="E159" s="222"/>
      <c r="F159" s="291" t="s">
        <v>195</v>
      </c>
      <c r="G159" s="265">
        <v>7</v>
      </c>
      <c r="H159" s="258">
        <v>0</v>
      </c>
      <c r="I159" s="265">
        <f>SUM(G159:H159)</f>
        <v>7</v>
      </c>
      <c r="J159" s="258">
        <v>0</v>
      </c>
      <c r="K159" s="258">
        <v>0</v>
      </c>
      <c r="L159" s="258">
        <v>0</v>
      </c>
      <c r="M159" s="258">
        <v>0</v>
      </c>
      <c r="N159" s="764">
        <f>SUM(J159:M159)</f>
        <v>0</v>
      </c>
      <c r="O159" s="765" t="s">
        <v>72</v>
      </c>
      <c r="P159" s="304"/>
    </row>
    <row r="160" spans="1:16" ht="15.75">
      <c r="A160" s="303"/>
      <c r="B160" s="233"/>
      <c r="C160" s="1075"/>
      <c r="D160" s="763"/>
      <c r="E160" s="222"/>
      <c r="F160" s="291" t="s">
        <v>196</v>
      </c>
      <c r="G160" s="265">
        <v>31</v>
      </c>
      <c r="H160" s="258">
        <v>0</v>
      </c>
      <c r="I160" s="265">
        <f t="shared" ref="I160:I161" si="17">SUM(G160:H160)</f>
        <v>31</v>
      </c>
      <c r="J160" s="258">
        <v>0</v>
      </c>
      <c r="K160" s="258">
        <v>0</v>
      </c>
      <c r="L160" s="258">
        <v>0</v>
      </c>
      <c r="M160" s="258">
        <v>0</v>
      </c>
      <c r="N160" s="764">
        <f t="shared" ref="N160:N161" si="18">SUM(J160:M160)</f>
        <v>0</v>
      </c>
      <c r="O160" s="765" t="s">
        <v>200</v>
      </c>
      <c r="P160" s="304"/>
    </row>
    <row r="161" spans="1:16" ht="15.75">
      <c r="A161" s="303"/>
      <c r="B161" s="233"/>
      <c r="C161" s="1075"/>
      <c r="D161" s="763"/>
      <c r="E161" s="222"/>
      <c r="F161" s="291" t="s">
        <v>21</v>
      </c>
      <c r="G161" s="268">
        <v>3</v>
      </c>
      <c r="H161" s="258">
        <v>0</v>
      </c>
      <c r="I161" s="265">
        <f t="shared" si="17"/>
        <v>3</v>
      </c>
      <c r="J161" s="258">
        <v>0</v>
      </c>
      <c r="K161" s="258">
        <v>0</v>
      </c>
      <c r="L161" s="258">
        <v>0</v>
      </c>
      <c r="M161" s="258">
        <v>0</v>
      </c>
      <c r="N161" s="764">
        <f t="shared" si="18"/>
        <v>0</v>
      </c>
      <c r="O161" s="291" t="s">
        <v>201</v>
      </c>
      <c r="P161" s="304"/>
    </row>
    <row r="162" spans="1:16" ht="15.75">
      <c r="A162" s="1257"/>
      <c r="B162" s="1154"/>
      <c r="C162" s="1155"/>
      <c r="D162" s="736"/>
      <c r="E162" s="294"/>
      <c r="F162" s="1159"/>
      <c r="G162" s="1160"/>
      <c r="H162" s="1160"/>
      <c r="I162" s="1160"/>
      <c r="J162" s="1161"/>
      <c r="K162" s="1161"/>
      <c r="L162" s="1161"/>
      <c r="M162" s="1086"/>
      <c r="N162" s="1162"/>
      <c r="O162" s="1159"/>
      <c r="P162" s="521"/>
    </row>
    <row r="163" spans="1:16" ht="15.75">
      <c r="A163" s="1003"/>
      <c r="B163" s="864"/>
      <c r="C163" s="1074" t="s">
        <v>239</v>
      </c>
      <c r="D163" s="1089" t="s">
        <v>19</v>
      </c>
      <c r="E163" s="293"/>
      <c r="F163" s="1090" t="s">
        <v>19</v>
      </c>
      <c r="G163" s="1091" t="s">
        <v>19</v>
      </c>
      <c r="H163" s="1092" t="s">
        <v>19</v>
      </c>
      <c r="I163" s="1093" t="s">
        <v>19</v>
      </c>
      <c r="J163" s="1094">
        <v>0</v>
      </c>
      <c r="K163" s="1094">
        <v>0</v>
      </c>
      <c r="L163" s="1094">
        <v>0</v>
      </c>
      <c r="M163" s="1095" t="s">
        <v>19</v>
      </c>
      <c r="N163" s="1091" t="s">
        <v>19</v>
      </c>
      <c r="O163" s="1093" t="s">
        <v>19</v>
      </c>
      <c r="P163" s="1258">
        <v>0</v>
      </c>
    </row>
    <row r="164" spans="1:16" ht="15.75">
      <c r="A164" s="1257"/>
      <c r="B164" s="1154"/>
      <c r="C164" s="1155"/>
      <c r="D164" s="736"/>
      <c r="E164" s="294"/>
      <c r="F164" s="1159"/>
      <c r="G164" s="1160"/>
      <c r="H164" s="1160"/>
      <c r="I164" s="1160"/>
      <c r="J164" s="1161"/>
      <c r="K164" s="1161"/>
      <c r="L164" s="1161"/>
      <c r="M164" s="1086"/>
      <c r="N164" s="1162"/>
      <c r="O164" s="1159"/>
      <c r="P164" s="521"/>
    </row>
    <row r="165" spans="1:16" ht="15.75">
      <c r="A165" s="1003"/>
      <c r="B165" s="864"/>
      <c r="C165" s="1074" t="s">
        <v>240</v>
      </c>
      <c r="D165" s="337" t="s">
        <v>19</v>
      </c>
      <c r="E165" s="293"/>
      <c r="F165" s="338" t="s">
        <v>19</v>
      </c>
      <c r="G165" s="339" t="s">
        <v>19</v>
      </c>
      <c r="H165" s="339" t="s">
        <v>19</v>
      </c>
      <c r="I165" s="339" t="s">
        <v>19</v>
      </c>
      <c r="J165" s="340">
        <v>0</v>
      </c>
      <c r="K165" s="340">
        <v>0</v>
      </c>
      <c r="L165" s="340">
        <v>0</v>
      </c>
      <c r="M165" s="339" t="s">
        <v>19</v>
      </c>
      <c r="N165" s="339" t="s">
        <v>19</v>
      </c>
      <c r="O165" s="339" t="s">
        <v>19</v>
      </c>
      <c r="P165" s="349" t="s">
        <v>19</v>
      </c>
    </row>
    <row r="166" spans="1:16" ht="15.75">
      <c r="A166" s="1257"/>
      <c r="B166" s="1154"/>
      <c r="C166" s="1155"/>
      <c r="D166" s="736"/>
      <c r="E166" s="294"/>
      <c r="F166" s="1159"/>
      <c r="G166" s="1160"/>
      <c r="H166" s="1160"/>
      <c r="I166" s="1160"/>
      <c r="J166" s="1161"/>
      <c r="K166" s="1161"/>
      <c r="L166" s="1161"/>
      <c r="M166" s="1086"/>
      <c r="N166" s="1162"/>
      <c r="O166" s="1159"/>
      <c r="P166" s="521"/>
    </row>
    <row r="167" spans="1:16" ht="15.75">
      <c r="A167" s="1003"/>
      <c r="B167" s="864"/>
      <c r="C167" s="1074" t="s">
        <v>241</v>
      </c>
      <c r="D167" s="337" t="s">
        <v>19</v>
      </c>
      <c r="E167" s="293"/>
      <c r="F167" s="338" t="s">
        <v>19</v>
      </c>
      <c r="G167" s="339" t="s">
        <v>19</v>
      </c>
      <c r="H167" s="339" t="s">
        <v>19</v>
      </c>
      <c r="I167" s="339" t="s">
        <v>19</v>
      </c>
      <c r="J167" s="340">
        <v>0</v>
      </c>
      <c r="K167" s="340">
        <v>0</v>
      </c>
      <c r="L167" s="340">
        <v>0</v>
      </c>
      <c r="M167" s="339" t="s">
        <v>19</v>
      </c>
      <c r="N167" s="339" t="s">
        <v>19</v>
      </c>
      <c r="O167" s="339" t="s">
        <v>19</v>
      </c>
      <c r="P167" s="349" t="s">
        <v>19</v>
      </c>
    </row>
    <row r="168" spans="1:16" ht="15.75">
      <c r="A168" s="306"/>
      <c r="B168" s="260"/>
      <c r="C168" s="1071"/>
      <c r="D168" s="321"/>
      <c r="E168" s="38"/>
      <c r="F168" s="322"/>
      <c r="G168" s="322"/>
      <c r="H168" s="322"/>
      <c r="I168" s="322"/>
      <c r="J168" s="731"/>
      <c r="K168" s="731"/>
      <c r="L168" s="731"/>
      <c r="M168" s="290"/>
      <c r="N168" s="322"/>
      <c r="O168" s="322"/>
      <c r="P168" s="302"/>
    </row>
    <row r="169" spans="1:16" ht="15.75">
      <c r="A169" s="1003"/>
      <c r="B169" s="864"/>
      <c r="C169" s="1460" t="s">
        <v>242</v>
      </c>
      <c r="D169" s="1167">
        <v>11.5</v>
      </c>
      <c r="E169" s="293" t="s">
        <v>28</v>
      </c>
      <c r="F169" s="735" t="s">
        <v>136</v>
      </c>
      <c r="G169" s="339">
        <v>0.14000000000000001</v>
      </c>
      <c r="H169" s="440">
        <v>0.1</v>
      </c>
      <c r="I169" s="440">
        <f>G169+H169</f>
        <v>0.24000000000000002</v>
      </c>
      <c r="J169" s="340">
        <v>0</v>
      </c>
      <c r="K169" s="340">
        <v>0</v>
      </c>
      <c r="L169" s="340">
        <v>0</v>
      </c>
      <c r="M169" s="339" t="s">
        <v>19</v>
      </c>
      <c r="N169" s="339" t="s">
        <v>19</v>
      </c>
      <c r="O169" s="362" t="s">
        <v>59</v>
      </c>
      <c r="P169" s="349" t="s">
        <v>19</v>
      </c>
    </row>
    <row r="170" spans="1:16" ht="15.75">
      <c r="A170" s="1003"/>
      <c r="B170" s="864"/>
      <c r="C170" s="1472"/>
      <c r="D170" s="337"/>
      <c r="E170" s="293"/>
      <c r="F170" s="735" t="s">
        <v>66</v>
      </c>
      <c r="G170" s="338">
        <v>0.27</v>
      </c>
      <c r="H170" s="338">
        <v>0.14000000000000001</v>
      </c>
      <c r="I170" s="440">
        <f t="shared" ref="I170:I174" si="19">G170+H170</f>
        <v>0.41000000000000003</v>
      </c>
      <c r="J170" s="340">
        <v>0</v>
      </c>
      <c r="K170" s="340">
        <v>0</v>
      </c>
      <c r="L170" s="340">
        <v>0</v>
      </c>
      <c r="M170" s="339" t="s">
        <v>19</v>
      </c>
      <c r="N170" s="339" t="s">
        <v>19</v>
      </c>
      <c r="O170" s="362" t="s">
        <v>59</v>
      </c>
      <c r="P170" s="349" t="s">
        <v>19</v>
      </c>
    </row>
    <row r="171" spans="1:16" ht="15.75">
      <c r="A171" s="306"/>
      <c r="B171" s="260"/>
      <c r="C171" s="1071"/>
      <c r="D171" s="321"/>
      <c r="E171" s="38"/>
      <c r="F171" s="413" t="s">
        <v>25</v>
      </c>
      <c r="G171" s="322">
        <v>0.44</v>
      </c>
      <c r="H171" s="436">
        <v>0.18</v>
      </c>
      <c r="I171" s="509">
        <f t="shared" si="19"/>
        <v>0.62</v>
      </c>
      <c r="J171" s="111">
        <v>0</v>
      </c>
      <c r="K171" s="111">
        <v>0</v>
      </c>
      <c r="L171" s="111">
        <v>0</v>
      </c>
      <c r="M171" s="290" t="s">
        <v>19</v>
      </c>
      <c r="N171" s="290" t="s">
        <v>19</v>
      </c>
      <c r="O171" s="113" t="s">
        <v>59</v>
      </c>
      <c r="P171" s="302" t="s">
        <v>19</v>
      </c>
    </row>
    <row r="172" spans="1:16" ht="15.75">
      <c r="A172" s="303"/>
      <c r="B172" s="233"/>
      <c r="C172" s="1075"/>
      <c r="D172" s="221"/>
      <c r="E172" s="222"/>
      <c r="F172" s="382" t="s">
        <v>225</v>
      </c>
      <c r="G172" s="223">
        <v>0.15</v>
      </c>
      <c r="H172" s="1157">
        <v>0.1</v>
      </c>
      <c r="I172" s="342">
        <f t="shared" si="19"/>
        <v>0.25</v>
      </c>
      <c r="J172" s="258">
        <v>0</v>
      </c>
      <c r="K172" s="258">
        <v>0</v>
      </c>
      <c r="L172" s="258">
        <v>0</v>
      </c>
      <c r="M172" s="224" t="s">
        <v>19</v>
      </c>
      <c r="N172" s="224" t="s">
        <v>19</v>
      </c>
      <c r="O172" s="244" t="s">
        <v>59</v>
      </c>
      <c r="P172" s="304" t="s">
        <v>19</v>
      </c>
    </row>
    <row r="173" spans="1:16" ht="15.75">
      <c r="A173" s="303"/>
      <c r="B173" s="233"/>
      <c r="C173" s="1075"/>
      <c r="D173" s="221"/>
      <c r="E173" s="222"/>
      <c r="F173" s="382" t="s">
        <v>71</v>
      </c>
      <c r="G173" s="223">
        <v>0.15</v>
      </c>
      <c r="H173" s="223">
        <v>0.28999999999999998</v>
      </c>
      <c r="I173" s="342">
        <f t="shared" si="19"/>
        <v>0.43999999999999995</v>
      </c>
      <c r="J173" s="258">
        <v>0</v>
      </c>
      <c r="K173" s="258">
        <v>0</v>
      </c>
      <c r="L173" s="258">
        <v>0</v>
      </c>
      <c r="M173" s="224" t="s">
        <v>19</v>
      </c>
      <c r="N173" s="224" t="s">
        <v>19</v>
      </c>
      <c r="O173" s="244" t="s">
        <v>59</v>
      </c>
      <c r="P173" s="304" t="s">
        <v>19</v>
      </c>
    </row>
    <row r="174" spans="1:16" ht="15.75">
      <c r="A174" s="303"/>
      <c r="B174" s="233"/>
      <c r="C174" s="1075"/>
      <c r="D174" s="221"/>
      <c r="E174" s="222"/>
      <c r="F174" s="382" t="s">
        <v>70</v>
      </c>
      <c r="G174" s="1157">
        <v>0.4</v>
      </c>
      <c r="H174" s="223">
        <v>0.19</v>
      </c>
      <c r="I174" s="342">
        <f t="shared" si="19"/>
        <v>0.59000000000000008</v>
      </c>
      <c r="J174" s="258">
        <v>0</v>
      </c>
      <c r="K174" s="258">
        <v>0</v>
      </c>
      <c r="L174" s="258">
        <v>0</v>
      </c>
      <c r="M174" s="224" t="s">
        <v>19</v>
      </c>
      <c r="N174" s="224" t="s">
        <v>19</v>
      </c>
      <c r="O174" s="244" t="s">
        <v>59</v>
      </c>
      <c r="P174" s="304" t="s">
        <v>19</v>
      </c>
    </row>
    <row r="175" spans="1:16" ht="15.75">
      <c r="A175" s="306"/>
      <c r="B175" s="260"/>
      <c r="C175" s="1071"/>
      <c r="D175" s="321"/>
      <c r="E175" s="38"/>
      <c r="F175" s="322"/>
      <c r="G175" s="322"/>
      <c r="H175" s="322"/>
      <c r="I175" s="322"/>
      <c r="J175" s="731"/>
      <c r="K175" s="731"/>
      <c r="L175" s="731"/>
      <c r="M175" s="290"/>
      <c r="N175" s="322"/>
      <c r="O175" s="322"/>
      <c r="P175" s="302"/>
    </row>
    <row r="176" spans="1:16" ht="15.75">
      <c r="A176" s="306"/>
      <c r="B176" s="260"/>
      <c r="C176" s="1071" t="s">
        <v>243</v>
      </c>
      <c r="D176" s="321">
        <v>864</v>
      </c>
      <c r="E176" s="38" t="s">
        <v>28</v>
      </c>
      <c r="F176" s="1443" t="s">
        <v>255</v>
      </c>
      <c r="G176" s="322">
        <v>0.7</v>
      </c>
      <c r="H176" s="440">
        <v>0</v>
      </c>
      <c r="I176" s="440">
        <f>G176+H176</f>
        <v>0.7</v>
      </c>
      <c r="J176" s="340">
        <v>0</v>
      </c>
      <c r="K176" s="340">
        <v>0</v>
      </c>
      <c r="L176" s="340">
        <v>0</v>
      </c>
      <c r="M176" s="339" t="s">
        <v>19</v>
      </c>
      <c r="N176" s="339" t="s">
        <v>19</v>
      </c>
      <c r="O176" s="1443" t="s">
        <v>256</v>
      </c>
      <c r="P176" s="349" t="s">
        <v>19</v>
      </c>
    </row>
    <row r="177" spans="1:16" ht="15.75">
      <c r="A177" s="306"/>
      <c r="B177" s="260"/>
      <c r="C177" s="1071"/>
      <c r="D177" s="321"/>
      <c r="E177" s="38"/>
      <c r="F177" s="1443"/>
      <c r="G177" s="322"/>
      <c r="H177" s="322"/>
      <c r="I177" s="322"/>
      <c r="J177" s="731"/>
      <c r="K177" s="731"/>
      <c r="L177" s="731"/>
      <c r="M177" s="290"/>
      <c r="N177" s="322"/>
      <c r="O177" s="1473"/>
      <c r="P177" s="302"/>
    </row>
    <row r="178" spans="1:16" ht="51" customHeight="1">
      <c r="A178" s="306"/>
      <c r="B178" s="260"/>
      <c r="C178" s="1071"/>
      <c r="D178" s="321"/>
      <c r="E178" s="38"/>
      <c r="F178" s="322"/>
      <c r="G178" s="322"/>
      <c r="H178" s="322"/>
      <c r="I178" s="322"/>
      <c r="J178" s="731"/>
      <c r="K178" s="731"/>
      <c r="L178" s="731"/>
      <c r="M178" s="290"/>
      <c r="N178" s="322"/>
      <c r="O178" s="1473"/>
      <c r="P178" s="302"/>
    </row>
    <row r="179" spans="1:16" ht="59.25" customHeight="1">
      <c r="A179" s="306"/>
      <c r="B179" s="260"/>
      <c r="C179" s="1071"/>
      <c r="D179" s="321"/>
      <c r="E179" s="38"/>
      <c r="F179" s="1111" t="s">
        <v>257</v>
      </c>
      <c r="G179" s="1230">
        <v>0.15</v>
      </c>
      <c r="H179" s="1230">
        <v>0.28999999999999998</v>
      </c>
      <c r="I179" s="1231">
        <f t="shared" ref="I179" si="20">G179+H179</f>
        <v>0.43999999999999995</v>
      </c>
      <c r="J179" s="1232">
        <v>0</v>
      </c>
      <c r="K179" s="1232">
        <v>0</v>
      </c>
      <c r="L179" s="1232">
        <v>0</v>
      </c>
      <c r="M179" s="1233" t="s">
        <v>19</v>
      </c>
      <c r="N179" s="1233" t="s">
        <v>19</v>
      </c>
      <c r="O179" s="1234" t="s">
        <v>258</v>
      </c>
      <c r="P179" s="1259" t="s">
        <v>19</v>
      </c>
    </row>
    <row r="180" spans="1:16" ht="15.75">
      <c r="A180" s="811"/>
      <c r="B180" s="53"/>
      <c r="C180" s="1072"/>
      <c r="D180" s="226"/>
      <c r="E180" s="227"/>
      <c r="F180" s="228"/>
      <c r="G180" s="228"/>
      <c r="H180" s="228"/>
      <c r="I180" s="228"/>
      <c r="J180" s="1112"/>
      <c r="K180" s="1112"/>
      <c r="L180" s="1112"/>
      <c r="M180" s="229"/>
      <c r="N180" s="228"/>
      <c r="O180" s="228"/>
      <c r="P180" s="809"/>
    </row>
    <row r="181" spans="1:16" ht="95.25" customHeight="1">
      <c r="A181" s="1168">
        <v>5</v>
      </c>
      <c r="B181" s="1169" t="s">
        <v>35</v>
      </c>
      <c r="C181" s="1170" t="s">
        <v>235</v>
      </c>
      <c r="D181" s="1171">
        <v>4458</v>
      </c>
      <c r="E181" s="1172" t="s">
        <v>28</v>
      </c>
      <c r="F181" s="1173" t="s">
        <v>154</v>
      </c>
      <c r="G181" s="1174">
        <v>6.1</v>
      </c>
      <c r="H181" s="1174">
        <v>0.4</v>
      </c>
      <c r="I181" s="1174">
        <f>SUM(G181:H181)</f>
        <v>6.5</v>
      </c>
      <c r="J181" s="1175">
        <v>0</v>
      </c>
      <c r="K181" s="1175">
        <v>0</v>
      </c>
      <c r="L181" s="1175">
        <v>0</v>
      </c>
      <c r="M181" s="1174">
        <v>5</v>
      </c>
      <c r="N181" s="1176">
        <f>SUM(J181:M181)</f>
        <v>5</v>
      </c>
      <c r="O181" s="1177" t="s">
        <v>155</v>
      </c>
      <c r="P181" s="1260" t="s">
        <v>156</v>
      </c>
    </row>
    <row r="182" spans="1:16" ht="58.5" customHeight="1">
      <c r="A182" s="1178"/>
      <c r="B182" s="1179"/>
      <c r="C182" s="1179"/>
      <c r="D182" s="1180"/>
      <c r="E182" s="1181"/>
      <c r="F182" s="1182" t="s">
        <v>167</v>
      </c>
      <c r="G182" s="1183">
        <v>2</v>
      </c>
      <c r="H182" s="1183">
        <v>0</v>
      </c>
      <c r="I182" s="1183">
        <f>SUM(G182:H182)</f>
        <v>2</v>
      </c>
      <c r="J182" s="1184">
        <v>0</v>
      </c>
      <c r="K182" s="1184">
        <v>0</v>
      </c>
      <c r="L182" s="1184">
        <v>0</v>
      </c>
      <c r="M182" s="1183">
        <v>2</v>
      </c>
      <c r="N182" s="1185">
        <f>SUM(J182:M182)</f>
        <v>2</v>
      </c>
      <c r="O182" s="1186" t="s">
        <v>168</v>
      </c>
      <c r="P182" s="1261" t="s">
        <v>156</v>
      </c>
    </row>
    <row r="183" spans="1:16" ht="12" customHeight="1">
      <c r="A183" s="1187"/>
      <c r="B183" s="1188"/>
      <c r="C183" s="1189"/>
      <c r="D183" s="1190"/>
      <c r="E183" s="1133"/>
      <c r="F183" s="1191"/>
      <c r="G183" s="1192"/>
      <c r="H183" s="1192"/>
      <c r="I183" s="1193"/>
      <c r="J183" s="1194"/>
      <c r="K183" s="1194"/>
      <c r="L183" s="1194"/>
      <c r="M183" s="1192"/>
      <c r="N183" s="1195"/>
      <c r="O183" s="1196"/>
      <c r="P183" s="349"/>
    </row>
    <row r="184" spans="1:16" ht="17.100000000000001" customHeight="1">
      <c r="A184" s="1197"/>
      <c r="B184" s="993"/>
      <c r="C184" s="1198"/>
      <c r="D184" s="1198"/>
      <c r="E184" s="989"/>
      <c r="F184" s="989" t="s">
        <v>60</v>
      </c>
      <c r="G184" s="990">
        <v>2</v>
      </c>
      <c r="H184" s="990">
        <v>0</v>
      </c>
      <c r="I184" s="990">
        <f>SUM(G184:H184)</f>
        <v>2</v>
      </c>
      <c r="J184" s="991">
        <v>0</v>
      </c>
      <c r="K184" s="991">
        <v>0</v>
      </c>
      <c r="L184" s="991">
        <v>0</v>
      </c>
      <c r="M184" s="990">
        <v>2</v>
      </c>
      <c r="N184" s="992">
        <f>SUM(J184:M184)</f>
        <v>2</v>
      </c>
      <c r="O184" s="993" t="s">
        <v>114</v>
      </c>
      <c r="P184" s="1236" t="s">
        <v>156</v>
      </c>
    </row>
    <row r="185" spans="1:16" ht="12" customHeight="1">
      <c r="A185" s="1199"/>
      <c r="B185" s="1009"/>
      <c r="C185" s="1200"/>
      <c r="D185" s="1200"/>
      <c r="E185" s="1006"/>
      <c r="F185" s="1006"/>
      <c r="G185" s="1009"/>
      <c r="H185" s="1009"/>
      <c r="I185" s="1006"/>
      <c r="J185" s="1009"/>
      <c r="K185" s="1009"/>
      <c r="L185" s="1009"/>
      <c r="M185" s="1009"/>
      <c r="N185" s="1006"/>
      <c r="O185" s="1009"/>
      <c r="P185" s="349"/>
    </row>
    <row r="186" spans="1:16" ht="15.75">
      <c r="A186" s="306"/>
      <c r="B186" s="133"/>
      <c r="C186" s="852" t="s">
        <v>234</v>
      </c>
      <c r="D186" s="321">
        <v>2272.1</v>
      </c>
      <c r="E186" s="38" t="s">
        <v>28</v>
      </c>
      <c r="F186" s="413" t="s">
        <v>20</v>
      </c>
      <c r="G186" s="509">
        <v>32.799999999999997</v>
      </c>
      <c r="H186" s="290">
        <v>0</v>
      </c>
      <c r="I186" s="290">
        <f>G186+H186</f>
        <v>32.799999999999997</v>
      </c>
      <c r="J186" s="111">
        <v>0</v>
      </c>
      <c r="K186" s="111">
        <v>0</v>
      </c>
      <c r="L186" s="111">
        <v>0</v>
      </c>
      <c r="M186" s="509">
        <v>18.100000000000001</v>
      </c>
      <c r="N186" s="984">
        <f>SUM(J186:M186)</f>
        <v>18.100000000000001</v>
      </c>
      <c r="O186" s="113" t="s">
        <v>121</v>
      </c>
      <c r="P186" s="302" t="s">
        <v>19</v>
      </c>
    </row>
    <row r="187" spans="1:16" ht="15.75">
      <c r="A187" s="303"/>
      <c r="B187" s="1201"/>
      <c r="C187" s="1202"/>
      <c r="D187" s="763"/>
      <c r="E187" s="222"/>
      <c r="F187" s="382" t="s">
        <v>30</v>
      </c>
      <c r="G187" s="342">
        <v>3</v>
      </c>
      <c r="H187" s="224">
        <v>0</v>
      </c>
      <c r="I187" s="224">
        <f t="shared" ref="I187:I188" si="21">G187+H187</f>
        <v>3</v>
      </c>
      <c r="J187" s="258">
        <v>0</v>
      </c>
      <c r="K187" s="258">
        <v>0</v>
      </c>
      <c r="L187" s="258">
        <v>0</v>
      </c>
      <c r="M187" s="258">
        <v>0</v>
      </c>
      <c r="N187" s="1203">
        <f t="shared" ref="N187" si="22">SUM(J187:M187)</f>
        <v>0</v>
      </c>
      <c r="O187" s="1204"/>
      <c r="P187" s="304"/>
    </row>
    <row r="188" spans="1:16" ht="16.5" thickBot="1">
      <c r="A188" s="1257"/>
      <c r="B188" s="1205"/>
      <c r="C188" s="1206"/>
      <c r="D188" s="736"/>
      <c r="E188" s="294"/>
      <c r="F188" s="1159" t="s">
        <v>54</v>
      </c>
      <c r="G188" s="1086">
        <v>24.8</v>
      </c>
      <c r="H188" s="738">
        <v>0</v>
      </c>
      <c r="I188" s="738">
        <f t="shared" si="21"/>
        <v>24.8</v>
      </c>
      <c r="J188" s="739">
        <v>0</v>
      </c>
      <c r="K188" s="739">
        <v>0</v>
      </c>
      <c r="L188" s="739">
        <v>0</v>
      </c>
      <c r="M188" s="1086">
        <v>24.8</v>
      </c>
      <c r="N188" s="1162">
        <f>SUM(J188:M188)</f>
        <v>24.8</v>
      </c>
      <c r="O188" s="1079"/>
      <c r="P188" s="521"/>
    </row>
    <row r="189" spans="1:16" ht="15.75">
      <c r="A189" s="1054"/>
      <c r="B189" s="849"/>
      <c r="C189" s="849"/>
      <c r="D189" s="1055"/>
      <c r="E189" s="1056"/>
      <c r="F189" s="1057"/>
      <c r="G189" s="1057"/>
      <c r="H189" s="1057"/>
      <c r="I189" s="1057"/>
      <c r="J189" s="851"/>
      <c r="K189" s="851"/>
      <c r="L189" s="851"/>
      <c r="M189" s="1057"/>
      <c r="N189" s="1057"/>
      <c r="O189" s="1057"/>
      <c r="P189" s="1057"/>
    </row>
    <row r="190" spans="1:16" ht="15.75">
      <c r="A190" s="1061"/>
      <c r="B190" s="852"/>
      <c r="C190" s="852"/>
      <c r="D190" s="1062"/>
      <c r="E190" s="497"/>
      <c r="F190" s="504"/>
      <c r="G190" s="504"/>
      <c r="H190" s="504"/>
      <c r="I190" s="504"/>
      <c r="J190" s="854"/>
      <c r="K190" s="854"/>
      <c r="L190" s="854"/>
      <c r="M190" s="504"/>
      <c r="N190" s="504"/>
      <c r="O190" s="504"/>
      <c r="P190" s="504"/>
    </row>
    <row r="191" spans="1:16" ht="21.75" customHeight="1">
      <c r="A191" s="1004"/>
      <c r="B191" s="864"/>
      <c r="C191" s="1074" t="s">
        <v>236</v>
      </c>
      <c r="D191" s="1005">
        <v>11581.95</v>
      </c>
      <c r="E191" s="1006" t="s">
        <v>28</v>
      </c>
      <c r="F191" s="1006" t="s">
        <v>55</v>
      </c>
      <c r="G191" s="1007">
        <v>33.299999999999997</v>
      </c>
      <c r="H191" s="1008">
        <v>8.5</v>
      </c>
      <c r="I191" s="344">
        <f>SUM(G191:H191)</f>
        <v>41.8</v>
      </c>
      <c r="J191" s="340">
        <v>0</v>
      </c>
      <c r="K191" s="1008">
        <v>0</v>
      </c>
      <c r="L191" s="1008">
        <v>0</v>
      </c>
      <c r="M191" s="1008">
        <v>18</v>
      </c>
      <c r="N191" s="344">
        <f>SUM(J191:M191)</f>
        <v>18</v>
      </c>
      <c r="O191" s="1009" t="s">
        <v>161</v>
      </c>
      <c r="P191" s="1010">
        <v>2155388</v>
      </c>
    </row>
    <row r="192" spans="1:16" ht="15.75">
      <c r="A192" s="505"/>
      <c r="B192" s="1154"/>
      <c r="C192" s="1155"/>
      <c r="D192" s="988"/>
      <c r="E192" s="989" t="s">
        <v>28</v>
      </c>
      <c r="F192" s="989" t="s">
        <v>54</v>
      </c>
      <c r="G192" s="990">
        <v>15</v>
      </c>
      <c r="H192" s="990">
        <v>3</v>
      </c>
      <c r="I192" s="992">
        <f>SUM(G192:H192)</f>
        <v>18</v>
      </c>
      <c r="J192" s="991">
        <v>0</v>
      </c>
      <c r="K192" s="991">
        <v>0</v>
      </c>
      <c r="L192" s="991">
        <v>0</v>
      </c>
      <c r="M192" s="990">
        <v>13</v>
      </c>
      <c r="N192" s="992">
        <f>SUM(J192:M192)</f>
        <v>13</v>
      </c>
      <c r="O192" s="993" t="s">
        <v>120</v>
      </c>
      <c r="P192" s="1207">
        <v>187425</v>
      </c>
    </row>
    <row r="193" spans="1:16" ht="15.75">
      <c r="A193" s="1004"/>
      <c r="B193" s="864"/>
      <c r="C193" s="1074"/>
      <c r="D193" s="337"/>
      <c r="E193" s="293"/>
      <c r="F193" s="338"/>
      <c r="G193" s="339"/>
      <c r="H193" s="339"/>
      <c r="I193" s="338"/>
      <c r="J193" s="340"/>
      <c r="K193" s="340"/>
      <c r="L193" s="1208"/>
      <c r="M193" s="1209"/>
      <c r="N193" s="1208"/>
      <c r="O193" s="339"/>
      <c r="P193" s="349"/>
    </row>
    <row r="194" spans="1:16" ht="15.75">
      <c r="A194" s="717"/>
      <c r="B194" s="260"/>
      <c r="C194" s="1071"/>
      <c r="D194" s="321"/>
      <c r="E194" s="38"/>
      <c r="F194" s="322"/>
      <c r="G194" s="290"/>
      <c r="H194" s="290"/>
      <c r="I194" s="322"/>
      <c r="J194" s="111"/>
      <c r="K194" s="111"/>
      <c r="L194" s="77"/>
      <c r="M194" s="78"/>
      <c r="N194" s="77"/>
      <c r="O194" s="290"/>
      <c r="P194" s="302"/>
    </row>
    <row r="195" spans="1:16" ht="15.75">
      <c r="A195" s="505"/>
      <c r="B195" s="1154"/>
      <c r="C195" s="1155" t="s">
        <v>238</v>
      </c>
      <c r="D195" s="1163">
        <v>1031</v>
      </c>
      <c r="E195" s="294" t="s">
        <v>28</v>
      </c>
      <c r="F195" s="1097" t="s">
        <v>20</v>
      </c>
      <c r="G195" s="992">
        <v>0.5</v>
      </c>
      <c r="H195" s="739">
        <v>0</v>
      </c>
      <c r="I195" s="992">
        <f>SUM(G195:H195)</f>
        <v>0.5</v>
      </c>
      <c r="J195" s="739">
        <v>0</v>
      </c>
      <c r="K195" s="739">
        <v>0</v>
      </c>
      <c r="L195" s="739">
        <v>0</v>
      </c>
      <c r="M195" s="739">
        <v>0</v>
      </c>
      <c r="N195" s="1083">
        <f>SUM(J195:M195)</f>
        <v>0</v>
      </c>
      <c r="O195" s="1098" t="s">
        <v>129</v>
      </c>
      <c r="P195" s="521" t="s">
        <v>19</v>
      </c>
    </row>
    <row r="196" spans="1:16" ht="15.75">
      <c r="A196" s="717"/>
      <c r="B196" s="260"/>
      <c r="C196" s="1071"/>
      <c r="D196" s="177"/>
      <c r="E196" s="38"/>
      <c r="F196" s="646"/>
      <c r="G196" s="629"/>
      <c r="H196" s="111"/>
      <c r="I196" s="629"/>
      <c r="J196" s="111"/>
      <c r="K196" s="111"/>
      <c r="L196" s="111"/>
      <c r="M196" s="111"/>
      <c r="N196" s="102"/>
      <c r="O196" s="250" t="s">
        <v>202</v>
      </c>
      <c r="P196" s="302"/>
    </row>
    <row r="197" spans="1:16" ht="15.75">
      <c r="A197" s="717"/>
      <c r="B197" s="260"/>
      <c r="C197" s="1071"/>
      <c r="D197" s="177"/>
      <c r="E197" s="38"/>
      <c r="F197" s="646"/>
      <c r="G197" s="629"/>
      <c r="H197" s="111"/>
      <c r="I197" s="629"/>
      <c r="J197" s="111"/>
      <c r="K197" s="111"/>
      <c r="L197" s="111"/>
      <c r="M197" s="111"/>
      <c r="N197" s="102"/>
      <c r="O197" s="250" t="s">
        <v>203</v>
      </c>
      <c r="P197" s="302"/>
    </row>
    <row r="198" spans="1:16" ht="15.75">
      <c r="A198" s="717"/>
      <c r="B198" s="260"/>
      <c r="C198" s="1071"/>
      <c r="D198" s="177"/>
      <c r="E198" s="38"/>
      <c r="F198" s="646"/>
      <c r="G198" s="629"/>
      <c r="H198" s="111"/>
      <c r="I198" s="629"/>
      <c r="J198" s="111"/>
      <c r="K198" s="111"/>
      <c r="L198" s="111"/>
      <c r="M198" s="111"/>
      <c r="N198" s="102"/>
      <c r="O198" s="250" t="s">
        <v>204</v>
      </c>
      <c r="P198" s="302"/>
    </row>
    <row r="199" spans="1:16" ht="15.75">
      <c r="A199" s="305"/>
      <c r="B199" s="233"/>
      <c r="C199" s="1075"/>
      <c r="D199" s="763"/>
      <c r="E199" s="222"/>
      <c r="F199" s="291" t="s">
        <v>30</v>
      </c>
      <c r="G199" s="265">
        <v>7</v>
      </c>
      <c r="H199" s="258">
        <v>0</v>
      </c>
      <c r="I199" s="265">
        <f>SUM(G199:H199)</f>
        <v>7</v>
      </c>
      <c r="J199" s="258">
        <v>0</v>
      </c>
      <c r="K199" s="258">
        <v>0</v>
      </c>
      <c r="L199" s="258">
        <v>0</v>
      </c>
      <c r="M199" s="258">
        <v>0</v>
      </c>
      <c r="N199" s="764">
        <f>SUM(J199:M199)</f>
        <v>0</v>
      </c>
      <c r="O199" s="765" t="s">
        <v>205</v>
      </c>
      <c r="P199" s="304"/>
    </row>
    <row r="200" spans="1:16" ht="15.75">
      <c r="A200" s="305"/>
      <c r="B200" s="233"/>
      <c r="C200" s="1075"/>
      <c r="D200" s="763"/>
      <c r="E200" s="222"/>
      <c r="F200" s="291" t="s">
        <v>21</v>
      </c>
      <c r="G200" s="265">
        <v>1.5</v>
      </c>
      <c r="H200" s="258">
        <v>0</v>
      </c>
      <c r="I200" s="265">
        <f>SUM(G200:H200)</f>
        <v>1.5</v>
      </c>
      <c r="J200" s="258">
        <v>0</v>
      </c>
      <c r="K200" s="258">
        <v>0</v>
      </c>
      <c r="L200" s="258">
        <v>0</v>
      </c>
      <c r="M200" s="258">
        <v>0</v>
      </c>
      <c r="N200" s="764">
        <f>SUM(J200:M200)</f>
        <v>0</v>
      </c>
      <c r="O200" s="765" t="s">
        <v>206</v>
      </c>
      <c r="P200" s="304"/>
    </row>
    <row r="201" spans="1:16" ht="15.75">
      <c r="A201" s="305"/>
      <c r="B201" s="233"/>
      <c r="C201" s="1075"/>
      <c r="D201" s="763"/>
      <c r="E201" s="222"/>
      <c r="F201" s="291" t="s">
        <v>65</v>
      </c>
      <c r="G201" s="265">
        <v>7.5</v>
      </c>
      <c r="H201" s="258">
        <v>0</v>
      </c>
      <c r="I201" s="265">
        <f>SUM(G201:H201)</f>
        <v>7.5</v>
      </c>
      <c r="J201" s="258">
        <v>0</v>
      </c>
      <c r="K201" s="258">
        <v>0</v>
      </c>
      <c r="L201" s="258">
        <v>0</v>
      </c>
      <c r="M201" s="258">
        <v>0</v>
      </c>
      <c r="N201" s="764">
        <f>SUM(J201:M201)</f>
        <v>0</v>
      </c>
      <c r="O201" s="765" t="s">
        <v>207</v>
      </c>
      <c r="P201" s="304"/>
    </row>
    <row r="202" spans="1:16" ht="15.75">
      <c r="A202" s="505"/>
      <c r="B202" s="1154"/>
      <c r="C202" s="1155"/>
      <c r="D202" s="1163"/>
      <c r="E202" s="294"/>
      <c r="F202" s="1097" t="s">
        <v>192</v>
      </c>
      <c r="G202" s="992">
        <v>2</v>
      </c>
      <c r="H202" s="739">
        <v>0</v>
      </c>
      <c r="I202" s="992">
        <f>SUM(G202:H202)</f>
        <v>2</v>
      </c>
      <c r="J202" s="739">
        <v>0</v>
      </c>
      <c r="K202" s="739">
        <v>0</v>
      </c>
      <c r="L202" s="739">
        <v>0</v>
      </c>
      <c r="M202" s="739">
        <v>0</v>
      </c>
      <c r="N202" s="1083">
        <f>SUM(J202:M202)</f>
        <v>0</v>
      </c>
      <c r="O202" s="1098" t="s">
        <v>59</v>
      </c>
      <c r="P202" s="521"/>
    </row>
    <row r="203" spans="1:16" ht="15.75">
      <c r="A203" s="1004"/>
      <c r="B203" s="864"/>
      <c r="C203" s="1074"/>
      <c r="D203" s="337"/>
      <c r="E203" s="293"/>
      <c r="F203" s="338"/>
      <c r="G203" s="339"/>
      <c r="H203" s="339"/>
      <c r="I203" s="338"/>
      <c r="J203" s="340"/>
      <c r="K203" s="340"/>
      <c r="L203" s="1208"/>
      <c r="M203" s="1209"/>
      <c r="N203" s="1208"/>
      <c r="O203" s="339"/>
      <c r="P203" s="349"/>
    </row>
    <row r="204" spans="1:16" ht="15.75">
      <c r="A204" s="505"/>
      <c r="B204" s="1154"/>
      <c r="C204" s="1155" t="s">
        <v>237</v>
      </c>
      <c r="D204" s="1210">
        <v>247.5</v>
      </c>
      <c r="E204" s="989"/>
      <c r="F204" s="989" t="s">
        <v>55</v>
      </c>
      <c r="G204" s="990">
        <v>12</v>
      </c>
      <c r="H204" s="994">
        <v>0</v>
      </c>
      <c r="I204" s="992">
        <f>SUM(G204:H204)</f>
        <v>12</v>
      </c>
      <c r="J204" s="991">
        <v>0</v>
      </c>
      <c r="K204" s="991">
        <v>0</v>
      </c>
      <c r="L204" s="991">
        <v>0</v>
      </c>
      <c r="M204" s="990">
        <v>12</v>
      </c>
      <c r="N204" s="992">
        <f>SUM(J204:M204)</f>
        <v>12</v>
      </c>
      <c r="O204" s="993" t="s">
        <v>209</v>
      </c>
      <c r="P204" s="1262">
        <v>6000000</v>
      </c>
    </row>
    <row r="205" spans="1:16" ht="15.75">
      <c r="A205" s="1004"/>
      <c r="B205" s="864"/>
      <c r="C205" s="1074"/>
      <c r="D205" s="337"/>
      <c r="E205" s="293"/>
      <c r="F205" s="338"/>
      <c r="G205" s="339"/>
      <c r="H205" s="339"/>
      <c r="I205" s="338"/>
      <c r="J205" s="340"/>
      <c r="K205" s="340"/>
      <c r="L205" s="1208"/>
      <c r="M205" s="1209"/>
      <c r="N205" s="1208"/>
      <c r="O205" s="339"/>
      <c r="P205" s="1263"/>
    </row>
    <row r="206" spans="1:16" ht="15.75">
      <c r="A206" s="305"/>
      <c r="B206" s="233"/>
      <c r="C206" s="1075" t="s">
        <v>240</v>
      </c>
      <c r="D206" s="264">
        <v>11107</v>
      </c>
      <c r="E206" s="222" t="s">
        <v>28</v>
      </c>
      <c r="F206" s="267" t="s">
        <v>20</v>
      </c>
      <c r="G206" s="265">
        <v>245</v>
      </c>
      <c r="H206" s="266">
        <v>136</v>
      </c>
      <c r="I206" s="268">
        <f>SUM(G206:H206)</f>
        <v>381</v>
      </c>
      <c r="J206" s="391">
        <v>0</v>
      </c>
      <c r="K206" s="391">
        <v>0</v>
      </c>
      <c r="L206" s="392">
        <v>0</v>
      </c>
      <c r="M206" s="393">
        <v>0</v>
      </c>
      <c r="N206" s="393">
        <f>SUM(J206:M206)</f>
        <v>0</v>
      </c>
      <c r="O206" s="269" t="s">
        <v>43</v>
      </c>
      <c r="P206" s="479">
        <v>296600000</v>
      </c>
    </row>
    <row r="207" spans="1:16" ht="15.75">
      <c r="A207" s="717"/>
      <c r="B207" s="260"/>
      <c r="C207" s="1071"/>
      <c r="D207" s="321"/>
      <c r="E207" s="38"/>
      <c r="F207" s="413" t="s">
        <v>30</v>
      </c>
      <c r="G207" s="509">
        <v>154</v>
      </c>
      <c r="H207" s="509">
        <v>62</v>
      </c>
      <c r="I207" s="1114">
        <f>SUM(G207:H207)</f>
        <v>216</v>
      </c>
      <c r="J207" s="1115">
        <v>0</v>
      </c>
      <c r="K207" s="1115">
        <v>0</v>
      </c>
      <c r="L207" s="1087">
        <v>0</v>
      </c>
      <c r="M207" s="1086">
        <v>19</v>
      </c>
      <c r="N207" s="1086">
        <f>SUM(J207:M207)</f>
        <v>19</v>
      </c>
      <c r="O207" s="113" t="s">
        <v>57</v>
      </c>
      <c r="P207" s="1264"/>
    </row>
    <row r="208" spans="1:16" ht="15.75">
      <c r="A208" s="1265"/>
      <c r="B208" s="864"/>
      <c r="C208" s="1074"/>
      <c r="D208" s="1116"/>
      <c r="E208" s="1117"/>
      <c r="F208" s="864"/>
      <c r="G208" s="1118"/>
      <c r="H208" s="1118"/>
      <c r="I208" s="1118"/>
      <c r="J208" s="1118"/>
      <c r="K208" s="1118"/>
      <c r="L208" s="1118"/>
      <c r="M208" s="1118"/>
      <c r="N208" s="1119"/>
      <c r="O208" s="864"/>
      <c r="P208" s="1266"/>
    </row>
    <row r="209" spans="1:17" ht="15.75">
      <c r="A209" s="505"/>
      <c r="B209" s="1154"/>
      <c r="C209" s="1155" t="s">
        <v>241</v>
      </c>
      <c r="D209" s="1120" t="s">
        <v>19</v>
      </c>
      <c r="E209" s="294"/>
      <c r="F209" s="1121" t="s">
        <v>19</v>
      </c>
      <c r="G209" s="1122" t="s">
        <v>19</v>
      </c>
      <c r="H209" s="1123" t="s">
        <v>19</v>
      </c>
      <c r="I209" s="1124" t="s">
        <v>19</v>
      </c>
      <c r="J209" s="1125">
        <v>0</v>
      </c>
      <c r="K209" s="1125">
        <v>0</v>
      </c>
      <c r="L209" s="1125">
        <v>0</v>
      </c>
      <c r="M209" s="1126" t="s">
        <v>19</v>
      </c>
      <c r="N209" s="1122" t="s">
        <v>19</v>
      </c>
      <c r="O209" s="1124" t="s">
        <v>19</v>
      </c>
      <c r="P209" s="1242">
        <v>0</v>
      </c>
    </row>
    <row r="210" spans="1:17" ht="15.75">
      <c r="A210" s="1004"/>
      <c r="B210" s="864"/>
      <c r="C210" s="1074"/>
      <c r="D210" s="337"/>
      <c r="E210" s="293"/>
      <c r="F210" s="735"/>
      <c r="G210" s="440"/>
      <c r="H210" s="440"/>
      <c r="I210" s="1113"/>
      <c r="J210" s="481"/>
      <c r="K210" s="481"/>
      <c r="L210" s="1085"/>
      <c r="M210" s="440"/>
      <c r="N210" s="440"/>
      <c r="O210" s="362"/>
      <c r="P210" s="349"/>
    </row>
    <row r="211" spans="1:17" ht="15.75">
      <c r="A211" s="305"/>
      <c r="B211" s="233"/>
      <c r="C211" s="1459" t="s">
        <v>242</v>
      </c>
      <c r="D211" s="414">
        <v>6515.07</v>
      </c>
      <c r="E211" s="222"/>
      <c r="F211" s="381" t="s">
        <v>54</v>
      </c>
      <c r="G211" s="296">
        <v>3.53</v>
      </c>
      <c r="H211" s="867">
        <v>1.68</v>
      </c>
      <c r="I211" s="454">
        <f>G211+H211</f>
        <v>5.21</v>
      </c>
      <c r="J211" s="370">
        <v>0</v>
      </c>
      <c r="K211" s="370">
        <v>0</v>
      </c>
      <c r="L211" s="370">
        <v>0</v>
      </c>
      <c r="M211" s="266">
        <v>1.92</v>
      </c>
      <c r="N211" s="296">
        <f>J211+K211+L211+M211</f>
        <v>1.92</v>
      </c>
      <c r="O211" s="1432" t="s">
        <v>228</v>
      </c>
      <c r="P211" s="1434">
        <v>625000</v>
      </c>
      <c r="Q211" s="1050"/>
    </row>
    <row r="212" spans="1:17" ht="15.75">
      <c r="A212" s="305"/>
      <c r="B212" s="233"/>
      <c r="C212" s="1460"/>
      <c r="D212" s="409"/>
      <c r="E212" s="222"/>
      <c r="F212" s="1046" t="s">
        <v>55</v>
      </c>
      <c r="G212" s="296">
        <v>9.08</v>
      </c>
      <c r="H212" s="867">
        <v>3.85</v>
      </c>
      <c r="I212" s="454">
        <f t="shared" ref="I212:I215" si="23">G212+H212</f>
        <v>12.93</v>
      </c>
      <c r="J212" s="370">
        <v>0</v>
      </c>
      <c r="K212" s="370">
        <v>0</v>
      </c>
      <c r="L212" s="370">
        <v>0</v>
      </c>
      <c r="M212" s="266">
        <v>3.2</v>
      </c>
      <c r="N212" s="296">
        <f t="shared" ref="N212:N215" si="24">J212+K212+L212+M212</f>
        <v>3.2</v>
      </c>
      <c r="O212" s="1443"/>
      <c r="P212" s="1444"/>
      <c r="Q212" s="1050"/>
    </row>
    <row r="213" spans="1:17" ht="15.75">
      <c r="A213" s="717"/>
      <c r="B213" s="260"/>
      <c r="C213" s="233"/>
      <c r="D213" s="409"/>
      <c r="E213" s="222"/>
      <c r="F213" s="1046" t="s">
        <v>226</v>
      </c>
      <c r="G213" s="296">
        <v>9.08</v>
      </c>
      <c r="H213" s="867">
        <v>3.85</v>
      </c>
      <c r="I213" s="1045">
        <f t="shared" si="23"/>
        <v>12.93</v>
      </c>
      <c r="J213" s="1211">
        <v>0</v>
      </c>
      <c r="K213" s="1211">
        <v>0</v>
      </c>
      <c r="L213" s="1211">
        <v>0</v>
      </c>
      <c r="M213" s="1212">
        <v>3.2</v>
      </c>
      <c r="N213" s="378">
        <f t="shared" si="24"/>
        <v>3.2</v>
      </c>
      <c r="O213" s="1443"/>
      <c r="P213" s="1444"/>
      <c r="Q213" s="1050"/>
    </row>
    <row r="214" spans="1:17" ht="15.75">
      <c r="A214" s="305"/>
      <c r="B214" s="233"/>
      <c r="C214" s="1075"/>
      <c r="D214" s="409"/>
      <c r="E214" s="222"/>
      <c r="F214" s="1046" t="s">
        <v>227</v>
      </c>
      <c r="G214" s="296">
        <v>9.08</v>
      </c>
      <c r="H214" s="867">
        <v>3.85</v>
      </c>
      <c r="I214" s="454">
        <f t="shared" si="23"/>
        <v>12.93</v>
      </c>
      <c r="J214" s="370">
        <v>0</v>
      </c>
      <c r="K214" s="370">
        <v>0</v>
      </c>
      <c r="L214" s="370">
        <v>0</v>
      </c>
      <c r="M214" s="266">
        <v>3.2</v>
      </c>
      <c r="N214" s="296">
        <f t="shared" si="24"/>
        <v>3.2</v>
      </c>
      <c r="O214" s="369"/>
      <c r="P214" s="1444"/>
      <c r="Q214" s="1050"/>
    </row>
    <row r="215" spans="1:17" ht="15.75">
      <c r="A215" s="305"/>
      <c r="B215" s="233"/>
      <c r="C215" s="1075"/>
      <c r="D215" s="409"/>
      <c r="E215" s="222"/>
      <c r="F215" s="1046" t="s">
        <v>136</v>
      </c>
      <c r="G215" s="296">
        <v>6.93</v>
      </c>
      <c r="H215" s="867">
        <v>2.57</v>
      </c>
      <c r="I215" s="454">
        <f t="shared" si="23"/>
        <v>9.5</v>
      </c>
      <c r="J215" s="370">
        <v>0</v>
      </c>
      <c r="K215" s="370">
        <v>0</v>
      </c>
      <c r="L215" s="370">
        <v>0</v>
      </c>
      <c r="M215" s="266">
        <v>1.38</v>
      </c>
      <c r="N215" s="296">
        <f t="shared" si="24"/>
        <v>1.38</v>
      </c>
      <c r="O215" s="369"/>
      <c r="P215" s="1456"/>
      <c r="Q215" s="1050"/>
    </row>
    <row r="216" spans="1:17" ht="15.75">
      <c r="A216" s="717"/>
      <c r="B216" s="260"/>
      <c r="C216" s="1071"/>
      <c r="D216" s="1051"/>
      <c r="E216" s="38"/>
      <c r="F216" s="648"/>
      <c r="G216" s="677"/>
      <c r="H216" s="1038"/>
      <c r="I216" s="1213"/>
      <c r="J216" s="333"/>
      <c r="K216" s="333"/>
      <c r="L216" s="333"/>
      <c r="M216" s="711"/>
      <c r="N216" s="372"/>
      <c r="O216" s="723"/>
      <c r="P216" s="1267"/>
      <c r="Q216" s="1050"/>
    </row>
    <row r="217" spans="1:17" ht="15.75">
      <c r="A217" s="717"/>
      <c r="B217" s="260"/>
      <c r="C217" s="1071" t="s">
        <v>243</v>
      </c>
      <c r="D217" s="1120" t="s">
        <v>19</v>
      </c>
      <c r="E217" s="294"/>
      <c r="F217" s="1121" t="s">
        <v>19</v>
      </c>
      <c r="G217" s="1122" t="s">
        <v>19</v>
      </c>
      <c r="H217" s="1123" t="s">
        <v>19</v>
      </c>
      <c r="I217" s="1124" t="s">
        <v>19</v>
      </c>
      <c r="J217" s="1125">
        <v>0</v>
      </c>
      <c r="K217" s="1125">
        <v>0</v>
      </c>
      <c r="L217" s="1125">
        <v>0</v>
      </c>
      <c r="M217" s="1126" t="s">
        <v>19</v>
      </c>
      <c r="N217" s="1122" t="s">
        <v>19</v>
      </c>
      <c r="O217" s="1124" t="s">
        <v>19</v>
      </c>
      <c r="P217" s="1242">
        <v>0</v>
      </c>
      <c r="Q217" s="1050"/>
    </row>
    <row r="218" spans="1:17" ht="16.5" thickBot="1">
      <c r="A218" s="839"/>
      <c r="B218" s="53"/>
      <c r="C218" s="1072"/>
      <c r="D218" s="226"/>
      <c r="E218" s="227"/>
      <c r="F218" s="400"/>
      <c r="G218" s="401"/>
      <c r="H218" s="401"/>
      <c r="I218" s="268"/>
      <c r="J218" s="391"/>
      <c r="K218" s="391"/>
      <c r="L218" s="392"/>
      <c r="M218" s="342"/>
      <c r="N218" s="342"/>
      <c r="O218" s="27"/>
      <c r="P218" s="809"/>
    </row>
    <row r="219" spans="1:17" ht="6.75" customHeight="1" thickBot="1">
      <c r="A219" s="813"/>
      <c r="B219" s="50"/>
      <c r="C219" s="1070"/>
      <c r="D219" s="112"/>
      <c r="E219" s="60"/>
      <c r="F219" s="61"/>
      <c r="G219" s="67"/>
      <c r="H219" s="67"/>
      <c r="I219" s="67"/>
      <c r="J219" s="51"/>
      <c r="K219" s="51"/>
      <c r="L219" s="51"/>
      <c r="M219" s="67"/>
      <c r="N219" s="67"/>
      <c r="O219" s="61"/>
      <c r="P219" s="840"/>
    </row>
    <row r="221" spans="1:17">
      <c r="O221" s="1" t="s">
        <v>244</v>
      </c>
    </row>
    <row r="222" spans="1:17">
      <c r="A222" s="1457" t="s">
        <v>36</v>
      </c>
      <c r="B222" s="1457"/>
      <c r="C222" s="1457"/>
      <c r="D222" s="1457"/>
      <c r="G222" s="1457"/>
      <c r="H222" s="1457"/>
      <c r="I222" s="1457"/>
    </row>
    <row r="223" spans="1:17" ht="15.75">
      <c r="A223" s="1457" t="s">
        <v>37</v>
      </c>
      <c r="B223" s="1457"/>
      <c r="C223" s="1457"/>
      <c r="D223" s="1457"/>
      <c r="F223" s="1457"/>
      <c r="G223" s="1457"/>
      <c r="H223" s="1457"/>
      <c r="I223" s="1457"/>
      <c r="J223" s="1457"/>
      <c r="K223" s="1457"/>
      <c r="L223" s="1457"/>
      <c r="N223" s="1458" t="s">
        <v>58</v>
      </c>
      <c r="O223" s="1458"/>
    </row>
    <row r="224" spans="1:17" ht="15.75">
      <c r="N224" s="41"/>
      <c r="O224" s="135"/>
    </row>
    <row r="225" spans="1:15" ht="15.75">
      <c r="N225" s="41"/>
      <c r="O225" s="135"/>
    </row>
    <row r="226" spans="1:15" ht="15.75">
      <c r="N226" s="41"/>
      <c r="O226" s="135"/>
    </row>
    <row r="227" spans="1:15" ht="15.75">
      <c r="A227" s="1470" t="s">
        <v>38</v>
      </c>
      <c r="B227" s="1470"/>
      <c r="C227" s="1470"/>
      <c r="D227" s="1470"/>
      <c r="G227" s="1470"/>
      <c r="H227" s="1470"/>
      <c r="I227" s="1470"/>
      <c r="N227" s="1471" t="s">
        <v>39</v>
      </c>
      <c r="O227" s="1471"/>
    </row>
    <row r="228" spans="1:15" ht="15.75">
      <c r="A228" s="1457" t="s">
        <v>40</v>
      </c>
      <c r="B228" s="1457"/>
      <c r="C228" s="1457"/>
      <c r="D228" s="1457"/>
      <c r="G228" s="1457"/>
      <c r="H228" s="1457"/>
      <c r="I228" s="1457"/>
      <c r="N228" s="1458" t="s">
        <v>41</v>
      </c>
      <c r="O228" s="1458"/>
    </row>
  </sheetData>
  <mergeCells count="35">
    <mergeCell ref="A2:P2"/>
    <mergeCell ref="A3:P3"/>
    <mergeCell ref="A6:A7"/>
    <mergeCell ref="D6:E6"/>
    <mergeCell ref="F6:F7"/>
    <mergeCell ref="G6:I6"/>
    <mergeCell ref="J6:M6"/>
    <mergeCell ref="O6:O7"/>
    <mergeCell ref="D7:E7"/>
    <mergeCell ref="A4:P4"/>
    <mergeCell ref="C6:C7"/>
    <mergeCell ref="B6:B7"/>
    <mergeCell ref="A228:D228"/>
    <mergeCell ref="G228:I228"/>
    <mergeCell ref="N228:O228"/>
    <mergeCell ref="O211:O213"/>
    <mergeCell ref="D8:E8"/>
    <mergeCell ref="F24:F25"/>
    <mergeCell ref="O58:O59"/>
    <mergeCell ref="C57:C58"/>
    <mergeCell ref="C89:C90"/>
    <mergeCell ref="C129:C130"/>
    <mergeCell ref="A227:D227"/>
    <mergeCell ref="G227:I227"/>
    <mergeCell ref="N227:O227"/>
    <mergeCell ref="C169:C170"/>
    <mergeCell ref="F176:F177"/>
    <mergeCell ref="O176:O178"/>
    <mergeCell ref="P211:P215"/>
    <mergeCell ref="A222:D222"/>
    <mergeCell ref="G222:I222"/>
    <mergeCell ref="A223:D223"/>
    <mergeCell ref="F223:L223"/>
    <mergeCell ref="N223:O223"/>
    <mergeCell ref="C211:C212"/>
  </mergeCells>
  <pageMargins left="0.196850393700787" right="0.196850393700787" top="0.15748031496063" bottom="0.196850393700787" header="0.31496062992126" footer="0.196850393700787"/>
  <pageSetup paperSize="5" scale="69" orientation="landscape" horizontalDpi="4294967293" r:id="rId1"/>
</worksheet>
</file>

<file path=xl/worksheets/sheet3.xml><?xml version="1.0" encoding="utf-8"?>
<worksheet xmlns="http://schemas.openxmlformats.org/spreadsheetml/2006/main" xmlns:r="http://schemas.openxmlformats.org/officeDocument/2006/relationships">
  <dimension ref="A2:V159"/>
  <sheetViews>
    <sheetView topLeftCell="A50" workbookViewId="0">
      <selection activeCell="B61" sqref="B61"/>
    </sheetView>
  </sheetViews>
  <sheetFormatPr defaultRowHeight="15"/>
  <cols>
    <col min="3" max="3" width="26.28515625" customWidth="1"/>
    <col min="4" max="4" width="12.140625" customWidth="1"/>
    <col min="5" max="5" width="12.85546875" customWidth="1"/>
    <col min="6" max="6" width="16.28515625" customWidth="1"/>
    <col min="7" max="7" width="12" customWidth="1"/>
    <col min="8" max="8" width="13" customWidth="1"/>
    <col min="9" max="9" width="4.140625" customWidth="1"/>
    <col min="10" max="10" width="2.85546875" customWidth="1"/>
    <col min="11" max="11" width="9.85546875" bestFit="1" customWidth="1"/>
    <col min="14" max="14" width="2.140625" customWidth="1"/>
    <col min="16" max="16" width="25.85546875" customWidth="1"/>
    <col min="17" max="17" width="33" customWidth="1"/>
    <col min="20" max="20" width="14.140625" customWidth="1"/>
  </cols>
  <sheetData>
    <row r="2" spans="2:12">
      <c r="B2" s="1497" t="s">
        <v>274</v>
      </c>
      <c r="C2" s="1497"/>
      <c r="D2" s="1497"/>
      <c r="E2" s="1497"/>
      <c r="F2" s="1497"/>
      <c r="G2" s="1497"/>
      <c r="H2" s="1497"/>
    </row>
    <row r="3" spans="2:12">
      <c r="B3" s="1497" t="s">
        <v>144</v>
      </c>
      <c r="C3" s="1497"/>
      <c r="D3" s="1497"/>
      <c r="E3" s="1497"/>
      <c r="F3" s="1497"/>
      <c r="G3" s="1497"/>
      <c r="H3" s="1497"/>
    </row>
    <row r="4" spans="2:12" ht="15.75" thickBot="1"/>
    <row r="5" spans="2:12" ht="15.75" thickBot="1">
      <c r="B5" s="1498" t="s">
        <v>85</v>
      </c>
      <c r="C5" s="1503" t="s">
        <v>88</v>
      </c>
      <c r="D5" s="1500" t="s">
        <v>89</v>
      </c>
      <c r="E5" s="1501"/>
      <c r="F5" s="1501"/>
      <c r="G5" s="1501"/>
      <c r="H5" s="1502"/>
    </row>
    <row r="6" spans="2:12" ht="15.75" thickBot="1">
      <c r="B6" s="1499"/>
      <c r="C6" s="1504"/>
      <c r="D6" s="1318" t="s">
        <v>31</v>
      </c>
      <c r="E6" s="1319" t="s">
        <v>32</v>
      </c>
      <c r="F6" s="1320" t="s">
        <v>33</v>
      </c>
      <c r="G6" s="1319" t="s">
        <v>35</v>
      </c>
      <c r="H6" s="1321" t="s">
        <v>34</v>
      </c>
    </row>
    <row r="7" spans="2:12">
      <c r="B7" s="1322">
        <v>1</v>
      </c>
      <c r="C7" s="753" t="s">
        <v>138</v>
      </c>
      <c r="D7" s="1325">
        <f>'Rekap S.Hama'!A130</f>
        <v>26.08</v>
      </c>
      <c r="E7" s="1400"/>
      <c r="F7" s="1401"/>
      <c r="G7" s="1401">
        <f>'Rekap S.Hama'!C130</f>
        <v>7</v>
      </c>
      <c r="H7" s="1401"/>
      <c r="K7" s="514"/>
      <c r="L7" s="514"/>
    </row>
    <row r="8" spans="2:12">
      <c r="B8" s="606">
        <f>B7+1</f>
        <v>2</v>
      </c>
      <c r="C8" s="754" t="s">
        <v>73</v>
      </c>
      <c r="D8" s="1402"/>
      <c r="E8" s="1326">
        <f>'Rekap S.Hama'!B131</f>
        <v>0.75</v>
      </c>
      <c r="F8" s="1327"/>
      <c r="G8" s="1327"/>
      <c r="H8" s="1327"/>
      <c r="K8" s="514"/>
      <c r="L8" s="514"/>
    </row>
    <row r="9" spans="2:12">
      <c r="B9" s="606">
        <f t="shared" ref="B9:B23" si="0">B8+1</f>
        <v>3</v>
      </c>
      <c r="C9" s="754" t="s">
        <v>113</v>
      </c>
      <c r="D9" s="1402"/>
      <c r="E9" s="1326">
        <f>'Rekap S.Hama'!B132</f>
        <v>20.170000000000002</v>
      </c>
      <c r="F9" s="1327">
        <f>'Rekap S.Hama'!E132</f>
        <v>24.5</v>
      </c>
      <c r="G9" s="1327"/>
      <c r="H9" s="1327"/>
      <c r="K9" s="514"/>
      <c r="L9" s="514"/>
    </row>
    <row r="10" spans="2:12">
      <c r="B10" s="606">
        <f t="shared" si="0"/>
        <v>4</v>
      </c>
      <c r="C10" s="754" t="s">
        <v>71</v>
      </c>
      <c r="D10" s="1402"/>
      <c r="E10" s="1326"/>
      <c r="F10" s="1327"/>
      <c r="G10" s="1327"/>
      <c r="H10" s="1327">
        <f>'Rekap S.Hama'!C133</f>
        <v>87.929999999999993</v>
      </c>
      <c r="K10" s="514"/>
      <c r="L10" s="514"/>
    </row>
    <row r="11" spans="2:12">
      <c r="B11" s="606">
        <f t="shared" si="0"/>
        <v>5</v>
      </c>
      <c r="C11" s="754" t="s">
        <v>25</v>
      </c>
      <c r="D11" s="1402"/>
      <c r="E11" s="1326"/>
      <c r="F11" s="1327">
        <f>'Rekap S.Hama'!E134</f>
        <v>64.45</v>
      </c>
      <c r="G11" s="1327"/>
      <c r="H11" s="1327">
        <f>'Rekap S.Hama'!C134</f>
        <v>0.62</v>
      </c>
      <c r="K11" s="514"/>
      <c r="L11" s="514"/>
    </row>
    <row r="12" spans="2:12">
      <c r="B12" s="606">
        <f t="shared" si="0"/>
        <v>6</v>
      </c>
      <c r="C12" s="754" t="s">
        <v>61</v>
      </c>
      <c r="D12" s="1402"/>
      <c r="E12" s="1326"/>
      <c r="F12" s="1327">
        <f>'Rekap S.Hama'!E135</f>
        <v>58.800000000000004</v>
      </c>
      <c r="G12" s="1327"/>
      <c r="H12" s="1327"/>
      <c r="K12" s="514"/>
      <c r="L12" s="514"/>
    </row>
    <row r="13" spans="2:12">
      <c r="B13" s="606">
        <f t="shared" si="0"/>
        <v>7</v>
      </c>
      <c r="C13" s="754" t="s">
        <v>176</v>
      </c>
      <c r="D13" s="1402"/>
      <c r="E13" s="1326"/>
      <c r="F13" s="1327">
        <f>'Rekap S.Hama'!E136</f>
        <v>1.5</v>
      </c>
      <c r="G13" s="1327"/>
      <c r="H13" s="1327"/>
      <c r="K13" s="514"/>
      <c r="L13" s="514"/>
    </row>
    <row r="14" spans="2:12">
      <c r="B14" s="606">
        <f t="shared" si="0"/>
        <v>8</v>
      </c>
      <c r="C14" s="754" t="s">
        <v>133</v>
      </c>
      <c r="D14" s="1402"/>
      <c r="E14" s="1326"/>
      <c r="F14" s="1327">
        <f>'Rekap S.Hama'!E137</f>
        <v>1</v>
      </c>
      <c r="G14" s="1327"/>
      <c r="H14" s="1327"/>
      <c r="K14" s="514"/>
      <c r="L14" s="514"/>
    </row>
    <row r="15" spans="2:12">
      <c r="B15" s="606">
        <f t="shared" si="0"/>
        <v>9</v>
      </c>
      <c r="C15" s="754" t="s">
        <v>42</v>
      </c>
      <c r="D15" s="1402"/>
      <c r="E15" s="1326"/>
      <c r="F15" s="1327"/>
      <c r="G15" s="1327"/>
      <c r="H15" s="1327">
        <f>'Rekap S.Hama'!C138</f>
        <v>29.6</v>
      </c>
      <c r="K15" s="514"/>
      <c r="L15" s="514"/>
    </row>
    <row r="16" spans="2:12">
      <c r="B16" s="606">
        <f t="shared" si="0"/>
        <v>10</v>
      </c>
      <c r="C16" s="754" t="s">
        <v>66</v>
      </c>
      <c r="D16" s="1402"/>
      <c r="E16" s="1326"/>
      <c r="F16" s="1327"/>
      <c r="G16" s="1327"/>
      <c r="H16" s="1327">
        <f>'Rekap S.Hama'!C139</f>
        <v>14.97</v>
      </c>
      <c r="K16" s="514"/>
      <c r="L16" s="514"/>
    </row>
    <row r="17" spans="1:12">
      <c r="B17" s="606">
        <f t="shared" si="0"/>
        <v>11</v>
      </c>
      <c r="C17" s="754" t="s">
        <v>268</v>
      </c>
      <c r="D17" s="1402">
        <f>'Rekap S.Hama'!A140</f>
        <v>17.579999999999998</v>
      </c>
      <c r="E17" s="1326"/>
      <c r="F17" s="1327"/>
      <c r="G17" s="1327"/>
      <c r="H17" s="1327">
        <f>'Rekap S.Hama'!C140</f>
        <v>6.6</v>
      </c>
      <c r="K17" s="514"/>
      <c r="L17" s="514"/>
    </row>
    <row r="18" spans="1:12">
      <c r="B18" s="606">
        <f t="shared" si="0"/>
        <v>12</v>
      </c>
      <c r="C18" s="754" t="s">
        <v>54</v>
      </c>
      <c r="D18" s="1402">
        <f>'Rekap S.Hama'!A141</f>
        <v>8</v>
      </c>
      <c r="E18" s="1326"/>
      <c r="F18" s="1327"/>
      <c r="G18" s="1327">
        <f>'Rekap S.Hama'!D141</f>
        <v>48.01</v>
      </c>
      <c r="H18" s="1327"/>
      <c r="K18" s="514"/>
      <c r="L18" s="514"/>
    </row>
    <row r="19" spans="1:12">
      <c r="B19" s="606">
        <f t="shared" si="0"/>
        <v>13</v>
      </c>
      <c r="C19" s="754" t="s">
        <v>74</v>
      </c>
      <c r="D19" s="1402"/>
      <c r="E19" s="1326">
        <f>'Rekap S.Hama'!B142</f>
        <v>12.34</v>
      </c>
      <c r="F19" s="1327"/>
      <c r="G19" s="1327"/>
      <c r="H19" s="1327"/>
      <c r="K19" s="514"/>
      <c r="L19" s="514"/>
    </row>
    <row r="20" spans="1:12">
      <c r="B20" s="606">
        <f t="shared" si="0"/>
        <v>14</v>
      </c>
      <c r="C20" s="754" t="s">
        <v>76</v>
      </c>
      <c r="D20" s="1402"/>
      <c r="E20" s="1326">
        <f>'Rekap S.Hama'!B143</f>
        <v>13.649999999999999</v>
      </c>
      <c r="F20" s="1327"/>
      <c r="G20" s="1327"/>
      <c r="H20" s="1327"/>
      <c r="K20" s="514"/>
      <c r="L20" s="514"/>
    </row>
    <row r="21" spans="1:12">
      <c r="B21" s="606">
        <f t="shared" si="0"/>
        <v>15</v>
      </c>
      <c r="C21" s="754" t="s">
        <v>269</v>
      </c>
      <c r="D21" s="1402"/>
      <c r="E21" s="1326">
        <f>'Rekap S.Hama'!B144</f>
        <v>9.83</v>
      </c>
      <c r="F21" s="1327">
        <f>'Rekap S.Hama'!E144</f>
        <v>39.450000000000003</v>
      </c>
      <c r="G21" s="1327">
        <f>'Rekap S.Hama'!D144</f>
        <v>17</v>
      </c>
      <c r="H21" s="1327">
        <f>'Rekap S.Hama'!C144</f>
        <v>0.24000000000000002</v>
      </c>
      <c r="K21" s="514"/>
      <c r="L21" s="514"/>
    </row>
    <row r="22" spans="1:12">
      <c r="B22" s="606">
        <f t="shared" si="0"/>
        <v>16</v>
      </c>
      <c r="C22" s="754" t="s">
        <v>270</v>
      </c>
      <c r="D22" s="1402"/>
      <c r="E22" s="1326"/>
      <c r="F22" s="1327">
        <f>'Rekap S.Hama'!E145</f>
        <v>0.25</v>
      </c>
      <c r="G22" s="1327"/>
      <c r="H22" s="1327"/>
      <c r="K22" s="514"/>
      <c r="L22" s="514"/>
    </row>
    <row r="23" spans="1:12">
      <c r="B23" s="606">
        <f t="shared" si="0"/>
        <v>17</v>
      </c>
      <c r="C23" s="754" t="s">
        <v>139</v>
      </c>
      <c r="D23" s="1402">
        <f>'Rekap S.Hama'!A146</f>
        <v>12.58</v>
      </c>
      <c r="E23" s="1326"/>
      <c r="F23" s="1327"/>
      <c r="G23" s="1327"/>
      <c r="H23" s="1327"/>
      <c r="K23" s="514"/>
      <c r="L23" s="514"/>
    </row>
    <row r="24" spans="1:12">
      <c r="B24" s="606">
        <v>18</v>
      </c>
      <c r="C24" s="754" t="s">
        <v>271</v>
      </c>
      <c r="D24" s="1402"/>
      <c r="E24" s="1326">
        <f>'Rekap S.Hama'!B147</f>
        <v>3.5</v>
      </c>
      <c r="F24" s="1327"/>
      <c r="G24" s="1327"/>
      <c r="H24" s="1327"/>
      <c r="K24" s="514"/>
      <c r="L24" s="514"/>
    </row>
    <row r="25" spans="1:12">
      <c r="B25" s="606">
        <v>19</v>
      </c>
      <c r="C25" s="754" t="s">
        <v>190</v>
      </c>
      <c r="D25" s="1402"/>
      <c r="E25" s="1326">
        <f>'Rekap S.Hama'!B148</f>
        <v>25</v>
      </c>
      <c r="F25" s="1327"/>
      <c r="G25" s="1327"/>
      <c r="H25" s="1327"/>
      <c r="K25" s="514"/>
      <c r="L25" s="514"/>
    </row>
    <row r="26" spans="1:12">
      <c r="B26" s="606">
        <v>20</v>
      </c>
      <c r="C26" s="754" t="s">
        <v>191</v>
      </c>
      <c r="D26" s="1403"/>
      <c r="E26" s="1404"/>
      <c r="F26" s="1405">
        <f>'Rekap S.Hama'!E149</f>
        <v>0.7</v>
      </c>
      <c r="G26" s="1405"/>
      <c r="H26" s="1405"/>
      <c r="K26" s="514"/>
      <c r="L26" s="514"/>
    </row>
    <row r="27" spans="1:12">
      <c r="B27" s="1398">
        <v>21</v>
      </c>
      <c r="C27" s="1399" t="s">
        <v>192</v>
      </c>
      <c r="D27" s="1406"/>
      <c r="E27" s="1407"/>
      <c r="F27" s="1408"/>
      <c r="G27" s="1408">
        <f>'Rekap S.Hama'!D150</f>
        <v>2</v>
      </c>
      <c r="H27" s="1408">
        <f>'Rekap S.Hama'!E150</f>
        <v>2</v>
      </c>
      <c r="K27" s="514"/>
      <c r="L27" s="514"/>
    </row>
    <row r="28" spans="1:12" ht="15.75" thickBot="1">
      <c r="B28" s="1323">
        <v>22</v>
      </c>
      <c r="C28" s="1324" t="s">
        <v>226</v>
      </c>
      <c r="D28" s="1409"/>
      <c r="E28" s="1410"/>
      <c r="F28" s="1411"/>
      <c r="G28" s="1411">
        <f>'Rekap S.Hama'!D151</f>
        <v>12.93</v>
      </c>
      <c r="H28" s="1411"/>
      <c r="K28" s="514"/>
      <c r="L28" s="514"/>
    </row>
    <row r="29" spans="1:12">
      <c r="B29" s="751"/>
      <c r="C29" s="752"/>
      <c r="D29" s="751"/>
      <c r="E29" s="751"/>
      <c r="F29" s="751"/>
      <c r="G29" s="751"/>
      <c r="H29" s="751"/>
      <c r="K29" s="514"/>
    </row>
    <row r="31" spans="1:12">
      <c r="A31" t="s">
        <v>90</v>
      </c>
      <c r="B31" t="s">
        <v>275</v>
      </c>
    </row>
    <row r="62" spans="1:11" ht="15" customHeight="1">
      <c r="A62" s="618" t="s">
        <v>87</v>
      </c>
      <c r="B62" s="1489" t="s">
        <v>292</v>
      </c>
      <c r="C62" s="1489"/>
      <c r="D62" s="1489"/>
      <c r="E62" s="1489"/>
      <c r="F62" s="1489"/>
      <c r="G62" s="1489"/>
      <c r="H62" s="1489"/>
      <c r="I62" s="1489"/>
      <c r="J62" s="1489"/>
      <c r="K62" s="1489"/>
    </row>
    <row r="63" spans="1:11">
      <c r="B63" s="1489"/>
      <c r="C63" s="1489"/>
      <c r="D63" s="1489"/>
      <c r="E63" s="1489"/>
      <c r="F63" s="1489"/>
      <c r="G63" s="1489"/>
      <c r="H63" s="1489"/>
      <c r="I63" s="1489"/>
      <c r="J63" s="1489"/>
      <c r="K63" s="1489"/>
    </row>
    <row r="64" spans="1:11">
      <c r="B64" s="1489"/>
      <c r="C64" s="1489"/>
      <c r="D64" s="1489"/>
      <c r="E64" s="1489"/>
      <c r="F64" s="1489"/>
      <c r="G64" s="1489"/>
      <c r="H64" s="1489"/>
      <c r="I64" s="1489"/>
      <c r="J64" s="1489"/>
      <c r="K64" s="1489"/>
    </row>
    <row r="65" spans="2:11">
      <c r="B65" s="1489"/>
      <c r="C65" s="1489"/>
      <c r="D65" s="1489"/>
      <c r="E65" s="1489"/>
      <c r="F65" s="1489"/>
      <c r="G65" s="1489"/>
      <c r="H65" s="1489"/>
      <c r="I65" s="1489"/>
      <c r="J65" s="1489"/>
      <c r="K65" s="1489"/>
    </row>
    <row r="66" spans="2:11">
      <c r="B66" s="1489"/>
      <c r="C66" s="1489"/>
      <c r="D66" s="1489"/>
      <c r="E66" s="1489"/>
      <c r="F66" s="1489"/>
      <c r="G66" s="1489"/>
      <c r="H66" s="1489"/>
      <c r="I66" s="1489"/>
      <c r="J66" s="1489"/>
      <c r="K66" s="1489"/>
    </row>
    <row r="67" spans="2:11">
      <c r="B67" s="1489"/>
      <c r="C67" s="1489"/>
      <c r="D67" s="1489"/>
      <c r="E67" s="1489"/>
      <c r="F67" s="1489"/>
      <c r="G67" s="1489"/>
      <c r="H67" s="1489"/>
      <c r="I67" s="1489"/>
      <c r="J67" s="1489"/>
      <c r="K67" s="1489"/>
    </row>
    <row r="68" spans="2:11">
      <c r="G68" s="619" t="s">
        <v>276</v>
      </c>
    </row>
    <row r="69" spans="2:11">
      <c r="G69" s="1457" t="s">
        <v>36</v>
      </c>
      <c r="H69" s="1457"/>
      <c r="I69" s="1457"/>
      <c r="J69" s="1457"/>
    </row>
    <row r="70" spans="2:11">
      <c r="G70" s="1457" t="s">
        <v>37</v>
      </c>
      <c r="H70" s="1457"/>
      <c r="I70" s="1457"/>
      <c r="J70" s="1457"/>
    </row>
    <row r="71" spans="2:11">
      <c r="G71" s="619"/>
    </row>
    <row r="72" spans="2:11">
      <c r="G72" s="619"/>
    </row>
    <row r="73" spans="2:11">
      <c r="G73" s="619"/>
    </row>
    <row r="74" spans="2:11">
      <c r="G74" s="1470" t="s">
        <v>38</v>
      </c>
      <c r="H74" s="1470"/>
      <c r="I74" s="1470"/>
      <c r="J74" s="1470"/>
    </row>
    <row r="75" spans="2:11">
      <c r="G75" s="1457" t="s">
        <v>40</v>
      </c>
      <c r="H75" s="1457"/>
      <c r="I75" s="1457"/>
      <c r="J75" s="1457"/>
    </row>
    <row r="92" spans="2:8">
      <c r="B92" s="1497" t="s">
        <v>286</v>
      </c>
      <c r="C92" s="1497"/>
      <c r="D92" s="1497"/>
      <c r="E92" s="1497"/>
      <c r="F92" s="1497"/>
      <c r="G92" s="1497"/>
      <c r="H92" s="1497"/>
    </row>
    <row r="93" spans="2:8">
      <c r="B93" s="1497" t="s">
        <v>144</v>
      </c>
      <c r="C93" s="1497"/>
      <c r="D93" s="1497"/>
      <c r="E93" s="1497"/>
      <c r="F93" s="1497"/>
      <c r="G93" s="1497"/>
      <c r="H93" s="1497"/>
    </row>
    <row r="94" spans="2:8">
      <c r="B94" s="596"/>
      <c r="C94" s="596"/>
      <c r="D94" s="596"/>
      <c r="E94" s="596"/>
      <c r="F94" s="596"/>
      <c r="G94" s="596"/>
    </row>
    <row r="96" spans="2:8">
      <c r="B96" s="1494" t="s">
        <v>85</v>
      </c>
      <c r="C96" s="1492" t="s">
        <v>91</v>
      </c>
      <c r="D96" s="1490" t="s">
        <v>89</v>
      </c>
      <c r="E96" s="1490"/>
      <c r="F96" s="1490"/>
      <c r="G96" s="1490"/>
      <c r="H96" s="1491"/>
    </row>
    <row r="97" spans="2:22">
      <c r="B97" s="1495"/>
      <c r="C97" s="1493"/>
      <c r="D97" s="607" t="s">
        <v>31</v>
      </c>
      <c r="E97" s="773" t="s">
        <v>32</v>
      </c>
      <c r="F97" s="776" t="s">
        <v>34</v>
      </c>
      <c r="G97" s="774" t="s">
        <v>35</v>
      </c>
      <c r="H97" s="588" t="s">
        <v>142</v>
      </c>
      <c r="O97" s="1496"/>
      <c r="P97" s="1496"/>
      <c r="Q97" s="1488"/>
      <c r="R97" s="1488"/>
      <c r="S97" s="1488"/>
      <c r="T97" s="1488"/>
      <c r="U97" s="1488"/>
    </row>
    <row r="98" spans="2:22" ht="20.100000000000001" customHeight="1">
      <c r="B98" s="608">
        <v>1</v>
      </c>
      <c r="C98" s="592" t="s">
        <v>62</v>
      </c>
      <c r="D98" s="769"/>
      <c r="E98" s="585"/>
      <c r="F98" s="592"/>
      <c r="G98" s="775">
        <v>0</v>
      </c>
      <c r="H98" s="586">
        <v>23.68</v>
      </c>
      <c r="K98" s="617"/>
      <c r="O98" s="1496"/>
      <c r="P98" s="1496"/>
      <c r="Q98" s="782"/>
      <c r="R98" s="782"/>
      <c r="S98" s="500"/>
      <c r="T98" s="782"/>
      <c r="U98" s="782"/>
    </row>
    <row r="99" spans="2:22" ht="20.100000000000001" customHeight="1">
      <c r="B99" s="611">
        <f>B98+1</f>
        <v>2</v>
      </c>
      <c r="C99" s="611" t="s">
        <v>26</v>
      </c>
      <c r="D99" s="778">
        <v>55.34</v>
      </c>
      <c r="E99" s="610"/>
      <c r="F99" s="611"/>
      <c r="G99" s="613"/>
      <c r="H99" s="613"/>
      <c r="K99" s="617"/>
      <c r="O99" s="601"/>
      <c r="P99" s="601"/>
      <c r="Q99" s="601"/>
      <c r="R99" s="601"/>
      <c r="S99" s="601"/>
      <c r="T99" s="770"/>
      <c r="U99" s="601"/>
    </row>
    <row r="100" spans="2:22" ht="20.100000000000001" customHeight="1">
      <c r="B100" s="611">
        <f t="shared" ref="B100:B106" si="1">B99+1</f>
        <v>3</v>
      </c>
      <c r="C100" s="611" t="s">
        <v>281</v>
      </c>
      <c r="D100" s="595"/>
      <c r="E100" s="610"/>
      <c r="F100" s="611">
        <v>31.59</v>
      </c>
      <c r="G100" s="613"/>
      <c r="H100" s="613"/>
      <c r="K100" s="617"/>
      <c r="O100" s="601"/>
      <c r="P100" s="1494"/>
      <c r="Q100" s="1492"/>
      <c r="R100" s="1490" t="s">
        <v>89</v>
      </c>
      <c r="S100" s="1490"/>
      <c r="T100" s="1490"/>
      <c r="U100" s="1490"/>
      <c r="V100" s="1491"/>
    </row>
    <row r="101" spans="2:22" ht="20.100000000000001" customHeight="1">
      <c r="B101" s="611">
        <f t="shared" si="1"/>
        <v>4</v>
      </c>
      <c r="C101" s="611" t="s">
        <v>20</v>
      </c>
      <c r="D101" s="595"/>
      <c r="E101" s="610"/>
      <c r="F101" s="611"/>
      <c r="G101" s="616">
        <v>474.6</v>
      </c>
      <c r="H101" s="616"/>
      <c r="K101" s="617"/>
      <c r="O101" s="601"/>
      <c r="P101" s="1495"/>
      <c r="Q101" s="1493"/>
      <c r="R101" s="607" t="s">
        <v>31</v>
      </c>
      <c r="S101" s="773" t="s">
        <v>32</v>
      </c>
      <c r="T101" s="776" t="s">
        <v>34</v>
      </c>
      <c r="U101" s="774" t="s">
        <v>35</v>
      </c>
      <c r="V101" s="588" t="s">
        <v>142</v>
      </c>
    </row>
    <row r="102" spans="2:22" ht="20.100000000000001" customHeight="1">
      <c r="B102" s="611">
        <f t="shared" si="1"/>
        <v>5</v>
      </c>
      <c r="C102" s="611" t="s">
        <v>30</v>
      </c>
      <c r="D102" s="595"/>
      <c r="E102" s="610"/>
      <c r="F102" s="611"/>
      <c r="G102" s="615">
        <v>240.93</v>
      </c>
      <c r="H102" s="613"/>
      <c r="K102" s="617"/>
      <c r="O102" s="601"/>
      <c r="P102" s="608">
        <v>1</v>
      </c>
      <c r="Q102" s="592" t="s">
        <v>62</v>
      </c>
      <c r="R102" s="769"/>
      <c r="S102" s="585"/>
      <c r="T102" s="592"/>
      <c r="U102" s="775">
        <v>0</v>
      </c>
      <c r="V102" s="586">
        <v>23.68</v>
      </c>
    </row>
    <row r="103" spans="2:22" ht="20.100000000000001" customHeight="1">
      <c r="B103" s="611">
        <f t="shared" si="1"/>
        <v>6</v>
      </c>
      <c r="C103" s="765" t="s">
        <v>128</v>
      </c>
      <c r="D103" s="595"/>
      <c r="E103" s="610"/>
      <c r="F103" s="611"/>
      <c r="G103" s="613"/>
      <c r="H103" s="615">
        <v>19</v>
      </c>
      <c r="K103" s="617"/>
      <c r="O103" s="601"/>
      <c r="P103" s="611">
        <f>P102+1</f>
        <v>2</v>
      </c>
      <c r="Q103" s="611" t="s">
        <v>26</v>
      </c>
      <c r="R103" s="778">
        <v>55.34</v>
      </c>
      <c r="S103" s="610"/>
      <c r="T103" s="611"/>
      <c r="U103" s="613"/>
      <c r="V103" s="613"/>
    </row>
    <row r="104" spans="2:22" ht="20.100000000000001" customHeight="1">
      <c r="B104" s="611">
        <f t="shared" si="1"/>
        <v>7</v>
      </c>
      <c r="C104" s="611" t="s">
        <v>21</v>
      </c>
      <c r="D104" s="595"/>
      <c r="E104" s="610"/>
      <c r="F104" s="611"/>
      <c r="G104" s="779">
        <v>1.5</v>
      </c>
      <c r="H104" s="613"/>
      <c r="K104" s="617"/>
      <c r="O104" s="601"/>
      <c r="P104" s="611">
        <f t="shared" ref="P104:P114" si="2">P103+1</f>
        <v>3</v>
      </c>
      <c r="Q104" s="611" t="s">
        <v>281</v>
      </c>
      <c r="R104" s="595"/>
      <c r="S104" s="610"/>
      <c r="T104" s="611">
        <v>31.59</v>
      </c>
      <c r="U104" s="613"/>
      <c r="V104" s="613"/>
    </row>
    <row r="105" spans="2:22" ht="20.100000000000001" customHeight="1">
      <c r="B105" s="611">
        <f t="shared" si="1"/>
        <v>8</v>
      </c>
      <c r="C105" s="765" t="s">
        <v>68</v>
      </c>
      <c r="D105" s="595"/>
      <c r="E105" s="610"/>
      <c r="F105" s="614"/>
      <c r="G105" s="613"/>
      <c r="H105" s="616">
        <v>41.4</v>
      </c>
      <c r="K105" s="617"/>
      <c r="O105" s="601"/>
      <c r="P105" s="611">
        <f t="shared" si="2"/>
        <v>4</v>
      </c>
      <c r="Q105" s="611" t="s">
        <v>20</v>
      </c>
      <c r="R105" s="595"/>
      <c r="S105" s="610"/>
      <c r="T105" s="611"/>
      <c r="U105" s="616">
        <v>474.6</v>
      </c>
      <c r="V105" s="616"/>
    </row>
    <row r="106" spans="2:22" ht="20.100000000000001" customHeight="1">
      <c r="B106" s="611">
        <f t="shared" si="1"/>
        <v>9</v>
      </c>
      <c r="C106" s="765" t="s">
        <v>194</v>
      </c>
      <c r="D106" s="595"/>
      <c r="E106" s="780"/>
      <c r="F106" s="614">
        <v>4</v>
      </c>
      <c r="G106" s="613"/>
      <c r="H106" s="613"/>
      <c r="K106" s="617"/>
      <c r="O106" s="601"/>
      <c r="P106" s="611">
        <f t="shared" si="2"/>
        <v>5</v>
      </c>
      <c r="Q106" s="611" t="s">
        <v>30</v>
      </c>
      <c r="R106" s="595"/>
      <c r="S106" s="610"/>
      <c r="T106" s="611"/>
      <c r="U106" s="615">
        <v>240.93</v>
      </c>
      <c r="V106" s="613"/>
    </row>
    <row r="107" spans="2:22" ht="15.75">
      <c r="B107" s="781">
        <v>10</v>
      </c>
      <c r="C107" s="765" t="s">
        <v>52</v>
      </c>
      <c r="D107" s="595">
        <v>9.42</v>
      </c>
      <c r="E107" s="610"/>
      <c r="F107" s="612"/>
      <c r="G107" s="613"/>
      <c r="H107" s="613"/>
      <c r="O107" s="601"/>
      <c r="P107" s="611">
        <f t="shared" si="2"/>
        <v>6</v>
      </c>
      <c r="Q107" s="765" t="s">
        <v>128</v>
      </c>
      <c r="R107" s="595"/>
      <c r="S107" s="610"/>
      <c r="T107" s="611"/>
      <c r="U107" s="613"/>
      <c r="V107" s="615">
        <v>19</v>
      </c>
    </row>
    <row r="108" spans="2:22" ht="15.75">
      <c r="B108" s="592">
        <v>11</v>
      </c>
      <c r="C108" s="250" t="s">
        <v>220</v>
      </c>
      <c r="D108" s="601"/>
      <c r="E108" s="585">
        <v>3.82</v>
      </c>
      <c r="F108" s="1392"/>
      <c r="G108" s="586"/>
      <c r="H108" s="586"/>
      <c r="O108" s="601"/>
      <c r="P108" s="611">
        <f t="shared" si="2"/>
        <v>7</v>
      </c>
      <c r="Q108" s="611" t="s">
        <v>21</v>
      </c>
      <c r="R108" s="595"/>
      <c r="S108" s="610"/>
      <c r="T108" s="611"/>
      <c r="U108" s="779">
        <v>1.5</v>
      </c>
      <c r="V108" s="613"/>
    </row>
    <row r="109" spans="2:22" ht="15.75">
      <c r="B109" s="592">
        <v>12</v>
      </c>
      <c r="C109" s="250" t="s">
        <v>290</v>
      </c>
      <c r="D109" s="770">
        <f>'Rekap S.Penyakit'!B112</f>
        <v>0.66</v>
      </c>
      <c r="E109" s="585"/>
      <c r="F109" s="1392"/>
      <c r="G109" s="586"/>
      <c r="H109" s="586"/>
      <c r="O109" s="601"/>
      <c r="P109" s="611">
        <f t="shared" si="2"/>
        <v>8</v>
      </c>
      <c r="Q109" s="611" t="s">
        <v>218</v>
      </c>
      <c r="R109" s="778">
        <f>D109</f>
        <v>0.66</v>
      </c>
      <c r="S109" s="610"/>
      <c r="T109" s="611"/>
      <c r="U109" s="779"/>
      <c r="V109" s="613"/>
    </row>
    <row r="110" spans="2:22" ht="15.75">
      <c r="B110" s="609">
        <v>13</v>
      </c>
      <c r="C110" s="772" t="s">
        <v>222</v>
      </c>
      <c r="D110" s="771"/>
      <c r="E110" s="587"/>
      <c r="F110" s="777"/>
      <c r="G110" s="588"/>
      <c r="H110" s="588">
        <v>14.06</v>
      </c>
      <c r="O110" s="601"/>
      <c r="P110" s="611">
        <f t="shared" si="2"/>
        <v>9</v>
      </c>
      <c r="Q110" s="765" t="s">
        <v>68</v>
      </c>
      <c r="R110" s="595"/>
      <c r="S110" s="610"/>
      <c r="T110" s="614"/>
      <c r="U110" s="613"/>
      <c r="V110" s="616">
        <v>41.4</v>
      </c>
    </row>
    <row r="111" spans="2:22" ht="15.75">
      <c r="O111" s="601"/>
      <c r="P111" s="611">
        <f t="shared" si="2"/>
        <v>10</v>
      </c>
      <c r="Q111" s="765" t="s">
        <v>194</v>
      </c>
      <c r="R111" s="595"/>
      <c r="S111" s="780"/>
      <c r="T111" s="614">
        <v>4</v>
      </c>
      <c r="U111" s="613"/>
      <c r="V111" s="613"/>
    </row>
    <row r="112" spans="2:22" ht="15.75">
      <c r="O112" s="601"/>
      <c r="P112" s="611">
        <f t="shared" si="2"/>
        <v>11</v>
      </c>
      <c r="Q112" s="765" t="s">
        <v>52</v>
      </c>
      <c r="R112" s="595">
        <v>9.42</v>
      </c>
      <c r="S112" s="610"/>
      <c r="T112" s="612"/>
      <c r="U112" s="613"/>
      <c r="V112" s="613"/>
    </row>
    <row r="113" spans="1:22" ht="15.75">
      <c r="P113" s="611">
        <f t="shared" si="2"/>
        <v>12</v>
      </c>
      <c r="Q113" s="250" t="s">
        <v>220</v>
      </c>
      <c r="R113" s="601"/>
      <c r="S113" s="585">
        <v>3.82</v>
      </c>
      <c r="T113" s="1392"/>
      <c r="U113" s="586"/>
      <c r="V113" s="586"/>
    </row>
    <row r="114" spans="1:22" ht="15.75">
      <c r="A114" s="596" t="s">
        <v>90</v>
      </c>
      <c r="B114" t="s">
        <v>287</v>
      </c>
      <c r="P114" s="611">
        <f t="shared" si="2"/>
        <v>13</v>
      </c>
      <c r="Q114" s="772" t="s">
        <v>222</v>
      </c>
      <c r="R114" s="771">
        <v>0.2</v>
      </c>
      <c r="S114" s="587"/>
      <c r="T114" s="777"/>
      <c r="U114" s="588"/>
      <c r="V114" s="588">
        <v>14.06</v>
      </c>
    </row>
    <row r="146" spans="1:11">
      <c r="A146" s="618" t="s">
        <v>87</v>
      </c>
      <c r="B146" s="1489" t="s">
        <v>289</v>
      </c>
      <c r="C146" s="1489"/>
      <c r="D146" s="1489"/>
      <c r="E146" s="1489"/>
      <c r="F146" s="1489"/>
      <c r="G146" s="1489"/>
      <c r="H146" s="1489"/>
      <c r="I146" s="1489"/>
      <c r="J146" s="1489"/>
      <c r="K146" s="1489"/>
    </row>
    <row r="147" spans="1:11">
      <c r="B147" s="1489"/>
      <c r="C147" s="1489"/>
      <c r="D147" s="1489"/>
      <c r="E147" s="1489"/>
      <c r="F147" s="1489"/>
      <c r="G147" s="1489"/>
      <c r="H147" s="1489"/>
      <c r="I147" s="1489"/>
      <c r="J147" s="1489"/>
      <c r="K147" s="1489"/>
    </row>
    <row r="148" spans="1:11">
      <c r="B148" s="1489"/>
      <c r="C148" s="1489"/>
      <c r="D148" s="1489"/>
      <c r="E148" s="1489"/>
      <c r="F148" s="1489"/>
      <c r="G148" s="1489"/>
      <c r="H148" s="1489"/>
      <c r="I148" s="1489"/>
      <c r="J148" s="1489"/>
      <c r="K148" s="1489"/>
    </row>
    <row r="149" spans="1:11">
      <c r="B149" s="1489"/>
      <c r="C149" s="1489"/>
      <c r="D149" s="1489"/>
      <c r="E149" s="1489"/>
      <c r="F149" s="1489"/>
      <c r="G149" s="1489"/>
      <c r="H149" s="1489"/>
      <c r="I149" s="1489"/>
      <c r="J149" s="1489"/>
      <c r="K149" s="1489"/>
    </row>
    <row r="150" spans="1:11">
      <c r="B150" s="1489"/>
      <c r="C150" s="1489"/>
      <c r="D150" s="1489"/>
      <c r="E150" s="1489"/>
      <c r="F150" s="1489"/>
      <c r="G150" s="1489"/>
      <c r="H150" s="1489"/>
      <c r="I150" s="1489"/>
      <c r="J150" s="1489"/>
      <c r="K150" s="1489"/>
    </row>
    <row r="151" spans="1:11" ht="9" customHeight="1">
      <c r="B151" s="1489"/>
      <c r="C151" s="1489"/>
      <c r="D151" s="1489"/>
      <c r="E151" s="1489"/>
      <c r="F151" s="1489"/>
      <c r="G151" s="1489"/>
      <c r="H151" s="1489"/>
      <c r="I151" s="1489"/>
      <c r="J151" s="1489"/>
      <c r="K151" s="1489"/>
    </row>
    <row r="152" spans="1:11">
      <c r="G152" s="621" t="s">
        <v>288</v>
      </c>
      <c r="H152" s="622"/>
      <c r="I152" s="622"/>
    </row>
    <row r="153" spans="1:11">
      <c r="G153" s="1457" t="s">
        <v>36</v>
      </c>
      <c r="H153" s="1457"/>
      <c r="I153" s="1457"/>
    </row>
    <row r="154" spans="1:11">
      <c r="G154" s="1457" t="s">
        <v>291</v>
      </c>
      <c r="H154" s="1457"/>
      <c r="I154" s="1457"/>
    </row>
    <row r="155" spans="1:11">
      <c r="G155" s="621"/>
      <c r="H155" s="622"/>
      <c r="I155" s="622"/>
    </row>
    <row r="156" spans="1:11">
      <c r="G156" s="621"/>
      <c r="H156" s="622"/>
      <c r="I156" s="622"/>
    </row>
    <row r="157" spans="1:11">
      <c r="G157" s="621"/>
      <c r="H157" s="622"/>
      <c r="I157" s="622"/>
    </row>
    <row r="158" spans="1:11">
      <c r="G158" s="1470" t="s">
        <v>38</v>
      </c>
      <c r="H158" s="1470"/>
      <c r="I158" s="1470"/>
    </row>
    <row r="159" spans="1:11">
      <c r="G159" s="1457" t="s">
        <v>40</v>
      </c>
      <c r="H159" s="1457"/>
      <c r="I159" s="1457"/>
    </row>
  </sheetData>
  <mergeCells count="26">
    <mergeCell ref="P100:P101"/>
    <mergeCell ref="Q100:Q101"/>
    <mergeCell ref="R100:V100"/>
    <mergeCell ref="G158:I158"/>
    <mergeCell ref="G159:I159"/>
    <mergeCell ref="G153:I153"/>
    <mergeCell ref="B2:H2"/>
    <mergeCell ref="B3:H3"/>
    <mergeCell ref="O97:O98"/>
    <mergeCell ref="B5:B6"/>
    <mergeCell ref="G154:I154"/>
    <mergeCell ref="D5:H5"/>
    <mergeCell ref="C5:C6"/>
    <mergeCell ref="B92:H92"/>
    <mergeCell ref="B93:H93"/>
    <mergeCell ref="B146:K151"/>
    <mergeCell ref="G69:J69"/>
    <mergeCell ref="G70:J70"/>
    <mergeCell ref="Q97:U97"/>
    <mergeCell ref="B62:K67"/>
    <mergeCell ref="D96:H96"/>
    <mergeCell ref="C96:C97"/>
    <mergeCell ref="B96:B97"/>
    <mergeCell ref="G74:J74"/>
    <mergeCell ref="G75:J75"/>
    <mergeCell ref="P97:P98"/>
  </mergeCells>
  <pageMargins left="0.19685039370078741" right="0.19685039370078741" top="0.19685039370078741" bottom="0.19685039370078741" header="0.19685039370078741" footer="0.19685039370078741"/>
  <pageSetup paperSize="5" scale="75" orientation="portrait" horizontalDpi="4294967293" verticalDpi="0" r:id="rId1"/>
  <drawing r:id="rId2"/>
</worksheet>
</file>

<file path=xl/worksheets/sheet4.xml><?xml version="1.0" encoding="utf-8"?>
<worksheet xmlns="http://schemas.openxmlformats.org/spreadsheetml/2006/main" xmlns:r="http://schemas.openxmlformats.org/officeDocument/2006/relationships">
  <dimension ref="A3:N187"/>
  <sheetViews>
    <sheetView topLeftCell="A151" zoomScale="75" zoomScaleNormal="75" workbookViewId="0">
      <selection activeCell="I184" sqref="I184"/>
    </sheetView>
  </sheetViews>
  <sheetFormatPr defaultRowHeight="15"/>
  <cols>
    <col min="1" max="1" width="5.140625" customWidth="1"/>
    <col min="2" max="2" width="31.5703125" customWidth="1"/>
    <col min="3" max="3" width="25.7109375" customWidth="1"/>
    <col min="4" max="4" width="25.140625" customWidth="1"/>
  </cols>
  <sheetData>
    <row r="3" spans="2:4">
      <c r="B3" s="1505" t="s">
        <v>86</v>
      </c>
      <c r="C3" s="1505"/>
      <c r="D3" s="1505"/>
    </row>
    <row r="4" spans="2:4">
      <c r="B4" s="1505" t="s">
        <v>267</v>
      </c>
      <c r="C4" s="1505"/>
      <c r="D4" s="1505"/>
    </row>
    <row r="6" spans="2:4" ht="29.25" customHeight="1">
      <c r="B6" s="589" t="s">
        <v>85</v>
      </c>
      <c r="C6" s="591" t="s">
        <v>83</v>
      </c>
      <c r="D6" s="590" t="s">
        <v>84</v>
      </c>
    </row>
    <row r="7" spans="2:4" ht="24.95" customHeight="1">
      <c r="B7" s="585" t="s">
        <v>31</v>
      </c>
      <c r="C7" s="593">
        <f>'Rekap H.P'!I178</f>
        <v>152.39999999999998</v>
      </c>
      <c r="D7" s="1316">
        <f>'Rekap H.P'!N178</f>
        <v>42.52</v>
      </c>
    </row>
    <row r="8" spans="2:4" ht="24.95" customHeight="1">
      <c r="B8" s="610" t="s">
        <v>32</v>
      </c>
      <c r="C8" s="612">
        <f>'Rekap H.P'!I179</f>
        <v>104.53</v>
      </c>
      <c r="D8" s="779">
        <f>'Rekap H.P'!N179</f>
        <v>13.949999999999998</v>
      </c>
    </row>
    <row r="9" spans="2:4" ht="24.95" customHeight="1">
      <c r="B9" s="610" t="s">
        <v>33</v>
      </c>
      <c r="C9" s="859">
        <f>'Rekap H.P'!I180</f>
        <v>405.04999999999995</v>
      </c>
      <c r="D9" s="616">
        <f>'Rekap H.P'!N180</f>
        <v>182.78999999999996</v>
      </c>
    </row>
    <row r="10" spans="2:4" ht="24.95" customHeight="1">
      <c r="B10" s="610" t="s">
        <v>34</v>
      </c>
      <c r="C10" s="859">
        <f>'Rekap H.P'!I181</f>
        <v>167.48000000000002</v>
      </c>
      <c r="D10" s="616">
        <f>'Rekap H.P'!N181</f>
        <v>51.8</v>
      </c>
    </row>
    <row r="11" spans="2:4" ht="24.95" customHeight="1">
      <c r="B11" s="587" t="s">
        <v>35</v>
      </c>
      <c r="C11" s="594">
        <f>'Rekap H.P'!I182</f>
        <v>911.16000000000008</v>
      </c>
      <c r="D11" s="1317">
        <f>'Rekap H.P'!N182</f>
        <v>168.80999999999995</v>
      </c>
    </row>
    <row r="14" spans="2:4">
      <c r="B14" t="s">
        <v>265</v>
      </c>
    </row>
    <row r="35" spans="1:14">
      <c r="A35" s="618" t="s">
        <v>87</v>
      </c>
      <c r="B35" s="1489" t="s">
        <v>285</v>
      </c>
      <c r="C35" s="1489"/>
      <c r="D35" s="1489"/>
    </row>
    <row r="36" spans="1:14">
      <c r="B36" s="1489"/>
      <c r="C36" s="1489"/>
      <c r="D36" s="1489"/>
    </row>
    <row r="37" spans="1:14">
      <c r="B37" s="1489"/>
      <c r="C37" s="1489"/>
      <c r="D37" s="1489"/>
    </row>
    <row r="38" spans="1:14">
      <c r="B38" s="1489"/>
      <c r="C38" s="1489"/>
      <c r="D38" s="1489"/>
    </row>
    <row r="39" spans="1:14">
      <c r="B39" s="1489"/>
      <c r="C39" s="1489"/>
      <c r="D39" s="1489"/>
    </row>
    <row r="40" spans="1:14" ht="49.5" customHeight="1">
      <c r="B40" s="1489"/>
      <c r="C40" s="1489"/>
      <c r="D40" s="1489"/>
    </row>
    <row r="42" spans="1:14" ht="15.75">
      <c r="A42" s="619"/>
      <c r="B42" s="619"/>
      <c r="C42" s="1"/>
      <c r="D42" s="621" t="s">
        <v>266</v>
      </c>
      <c r="E42" s="619"/>
      <c r="F42" s="619"/>
      <c r="G42" s="619"/>
      <c r="H42" s="619"/>
      <c r="I42" s="619"/>
      <c r="J42" s="619"/>
      <c r="K42" s="1"/>
      <c r="M42" s="583"/>
      <c r="N42" s="604"/>
    </row>
    <row r="43" spans="1:14" ht="15.75">
      <c r="A43" s="1"/>
      <c r="B43" s="1"/>
      <c r="C43" s="1"/>
      <c r="D43" s="602" t="s">
        <v>36</v>
      </c>
      <c r="E43" s="1"/>
      <c r="F43" s="1"/>
      <c r="G43" s="1"/>
      <c r="H43" s="1"/>
      <c r="I43" s="1"/>
      <c r="J43" s="1"/>
      <c r="K43" s="1"/>
      <c r="M43" s="135"/>
      <c r="N43" s="604"/>
    </row>
    <row r="44" spans="1:14" ht="15.75">
      <c r="A44" s="1"/>
      <c r="B44" s="1"/>
      <c r="C44" s="1"/>
      <c r="D44" s="602" t="s">
        <v>37</v>
      </c>
      <c r="E44" s="1"/>
      <c r="F44" s="1"/>
      <c r="G44" s="1"/>
      <c r="H44" s="1"/>
      <c r="I44" s="1"/>
      <c r="J44" s="1"/>
      <c r="K44" s="1"/>
      <c r="M44" s="135"/>
      <c r="N44" s="604"/>
    </row>
    <row r="45" spans="1:14" ht="15.75">
      <c r="A45" s="1"/>
      <c r="B45" s="1"/>
      <c r="C45" s="1"/>
      <c r="D45" s="602"/>
      <c r="E45" s="1"/>
      <c r="F45" s="1"/>
      <c r="G45" s="1"/>
      <c r="H45" s="1"/>
      <c r="I45" s="1"/>
      <c r="J45" s="1"/>
      <c r="K45" s="1"/>
      <c r="M45" s="135"/>
      <c r="N45" s="604"/>
    </row>
    <row r="46" spans="1:14" ht="15.75">
      <c r="A46" s="620"/>
      <c r="B46" s="620"/>
      <c r="C46" s="1"/>
      <c r="D46" s="602"/>
      <c r="E46" s="620"/>
      <c r="F46" s="620"/>
      <c r="G46" s="620"/>
      <c r="H46" s="620"/>
      <c r="I46" s="620"/>
      <c r="J46" s="620"/>
      <c r="K46" s="1"/>
      <c r="M46" s="584"/>
      <c r="N46" s="605"/>
    </row>
    <row r="47" spans="1:14" ht="15.75">
      <c r="A47" s="619"/>
      <c r="B47" s="619"/>
      <c r="C47" s="1"/>
      <c r="D47" s="602"/>
      <c r="E47" s="619"/>
      <c r="F47" s="619"/>
      <c r="G47" s="619"/>
      <c r="H47" s="619"/>
      <c r="I47" s="619"/>
      <c r="J47" s="619"/>
      <c r="K47" s="1"/>
      <c r="M47" s="583"/>
      <c r="N47" s="604"/>
    </row>
    <row r="48" spans="1:14">
      <c r="D48" s="603" t="s">
        <v>38</v>
      </c>
    </row>
    <row r="49" spans="4:4">
      <c r="D49" s="602" t="s">
        <v>40</v>
      </c>
    </row>
    <row r="76" spans="2:4">
      <c r="B76" s="1505" t="s">
        <v>140</v>
      </c>
      <c r="C76" s="1505"/>
      <c r="D76" s="1505"/>
    </row>
    <row r="77" spans="2:4">
      <c r="B77" s="1505" t="s">
        <v>296</v>
      </c>
      <c r="C77" s="1505"/>
      <c r="D77" s="1505"/>
    </row>
    <row r="78" spans="2:4" ht="15.75" thickBot="1"/>
    <row r="79" spans="2:4" ht="33" customHeight="1">
      <c r="B79" s="1412" t="s">
        <v>295</v>
      </c>
      <c r="C79" s="1413" t="s">
        <v>83</v>
      </c>
      <c r="D79" s="1414" t="s">
        <v>84</v>
      </c>
    </row>
    <row r="80" spans="2:4" ht="24.95" customHeight="1">
      <c r="B80" s="1372" t="s">
        <v>138</v>
      </c>
      <c r="C80" s="784">
        <f>'Rekap S.Hama'!M130</f>
        <v>33.08</v>
      </c>
      <c r="D80" s="1415">
        <f>'Rekap S.Hama'!N130</f>
        <v>5</v>
      </c>
    </row>
    <row r="81" spans="2:4" ht="24.95" customHeight="1">
      <c r="B81" s="1420" t="s">
        <v>73</v>
      </c>
      <c r="C81" s="859">
        <f>'Rekap S.Hama'!M131</f>
        <v>0.75</v>
      </c>
      <c r="D81" s="1416">
        <f>'Rekap S.Hama'!N131</f>
        <v>1.5</v>
      </c>
    </row>
    <row r="82" spans="2:4" ht="24.95" customHeight="1">
      <c r="B82" s="1420" t="s">
        <v>113</v>
      </c>
      <c r="C82" s="859">
        <f>'Rekap S.Hama'!M132</f>
        <v>44.67</v>
      </c>
      <c r="D82" s="1416">
        <f>'Rekap S.Hama'!N132</f>
        <v>28.1</v>
      </c>
    </row>
    <row r="83" spans="2:4" ht="24.95" customHeight="1">
      <c r="B83" s="1420" t="s">
        <v>71</v>
      </c>
      <c r="C83" s="859">
        <f>'Rekap S.Hama'!M133</f>
        <v>87.929999999999993</v>
      </c>
      <c r="D83" s="1416">
        <f>'Rekap S.Hama'!N133</f>
        <v>40.9</v>
      </c>
    </row>
    <row r="84" spans="2:4" ht="24.95" customHeight="1">
      <c r="B84" s="1420" t="s">
        <v>25</v>
      </c>
      <c r="C84" s="859">
        <f>'Rekap S.Hama'!M134</f>
        <v>65.070000000000007</v>
      </c>
      <c r="D84" s="1416">
        <f>'Rekap S.Hama'!N134</f>
        <v>10.32</v>
      </c>
    </row>
    <row r="85" spans="2:4" ht="24.95" customHeight="1">
      <c r="B85" s="1420" t="s">
        <v>61</v>
      </c>
      <c r="C85" s="859">
        <f>'Rekap S.Hama'!M135</f>
        <v>58.800000000000004</v>
      </c>
      <c r="D85" s="1416">
        <f>'Rekap S.Hama'!N135</f>
        <v>26.17</v>
      </c>
    </row>
    <row r="86" spans="2:4" ht="24.95" customHeight="1">
      <c r="B86" s="1420" t="s">
        <v>176</v>
      </c>
      <c r="C86" s="859">
        <f>'Rekap S.Hama'!M136</f>
        <v>1.5</v>
      </c>
      <c r="D86" s="1416">
        <f>'Rekap S.Hama'!N136</f>
        <v>0.5</v>
      </c>
    </row>
    <row r="87" spans="2:4" ht="24.95" customHeight="1">
      <c r="B87" s="1420" t="s">
        <v>133</v>
      </c>
      <c r="C87" s="859">
        <f>'Rekap S.Hama'!M137</f>
        <v>1</v>
      </c>
      <c r="D87" s="1416">
        <f>'Rekap S.Hama'!N137</f>
        <v>4</v>
      </c>
    </row>
    <row r="88" spans="2:4" ht="24.95" customHeight="1">
      <c r="B88" s="1420" t="s">
        <v>42</v>
      </c>
      <c r="C88" s="859">
        <f>'Rekap S.Hama'!M138</f>
        <v>29.6</v>
      </c>
      <c r="D88" s="1416">
        <f>'Rekap S.Hama'!N138</f>
        <v>6.7</v>
      </c>
    </row>
    <row r="89" spans="2:4" ht="24.95" customHeight="1">
      <c r="B89" s="1420" t="s">
        <v>66</v>
      </c>
      <c r="C89" s="859">
        <f>'Rekap S.Hama'!M139</f>
        <v>14.97</v>
      </c>
      <c r="D89" s="1416">
        <f>'Rekap S.Hama'!N139</f>
        <v>2.4000000000000004</v>
      </c>
    </row>
    <row r="90" spans="2:4" ht="24.95" customHeight="1">
      <c r="B90" s="1420" t="s">
        <v>268</v>
      </c>
      <c r="C90" s="859">
        <v>33.08</v>
      </c>
      <c r="D90" s="1416">
        <f>'Rekap S.Hama'!N140</f>
        <v>6.9</v>
      </c>
    </row>
    <row r="91" spans="2:4" ht="24.95" customHeight="1">
      <c r="B91" s="1420" t="s">
        <v>54</v>
      </c>
      <c r="C91" s="859">
        <f>'Rekap S.Hama'!M141</f>
        <v>56.01</v>
      </c>
      <c r="D91" s="1416">
        <f>'Rekap S.Hama'!N141</f>
        <v>39.72</v>
      </c>
    </row>
    <row r="92" spans="2:4" ht="24.95" customHeight="1">
      <c r="B92" s="1420" t="s">
        <v>74</v>
      </c>
      <c r="C92" s="859">
        <v>33.08</v>
      </c>
      <c r="D92" s="1416">
        <f>'Rekap S.Hama'!N142</f>
        <v>0.28000000000000003</v>
      </c>
    </row>
    <row r="93" spans="2:4" ht="24.95" customHeight="1">
      <c r="B93" s="1421" t="s">
        <v>160</v>
      </c>
      <c r="C93" s="859">
        <f>'Rekap S.Hama'!M143</f>
        <v>13.649999999999999</v>
      </c>
      <c r="D93" s="1416">
        <f>'Rekap S.Hama'!N143</f>
        <v>3.1</v>
      </c>
    </row>
    <row r="94" spans="2:4" ht="24.95" customHeight="1">
      <c r="B94" s="1421" t="s">
        <v>269</v>
      </c>
      <c r="C94" s="859">
        <f>'Rekap S.Hama'!M144</f>
        <v>66.52000000000001</v>
      </c>
      <c r="D94" s="1416">
        <f>'Rekap S.Hama'!N144</f>
        <v>12.379999999999999</v>
      </c>
    </row>
    <row r="95" spans="2:4" ht="24.95" customHeight="1">
      <c r="B95" s="1421" t="s">
        <v>270</v>
      </c>
      <c r="C95" s="859">
        <f>'Rekap S.Hama'!M145</f>
        <v>0.25</v>
      </c>
      <c r="D95" s="1416">
        <f>'Rekap S.Hama'!N145</f>
        <v>1.75</v>
      </c>
    </row>
    <row r="96" spans="2:4" ht="24.95" customHeight="1">
      <c r="B96" s="1421" t="s">
        <v>53</v>
      </c>
      <c r="C96" s="859">
        <f>'Rekap S.Hama'!M146</f>
        <v>12.58</v>
      </c>
      <c r="D96" s="1416">
        <f>'Rekap S.Hama'!N146</f>
        <v>1</v>
      </c>
    </row>
    <row r="97" spans="2:4" ht="24.95" customHeight="1">
      <c r="B97" s="1421" t="s">
        <v>271</v>
      </c>
      <c r="C97" s="859">
        <f>'Rekap S.Hama'!M147</f>
        <v>3.5</v>
      </c>
      <c r="D97" s="1416">
        <v>0</v>
      </c>
    </row>
    <row r="98" spans="2:4" ht="24.95" customHeight="1">
      <c r="B98" s="1421" t="s">
        <v>190</v>
      </c>
      <c r="C98" s="859">
        <f>'Rekap S.Hama'!M148</f>
        <v>25</v>
      </c>
      <c r="D98" s="1416">
        <v>0</v>
      </c>
    </row>
    <row r="99" spans="2:4" ht="24.95" customHeight="1">
      <c r="B99" s="1421" t="s">
        <v>272</v>
      </c>
      <c r="C99" s="859">
        <f>'Rekap S.Hama'!M149</f>
        <v>0.7</v>
      </c>
      <c r="D99" s="1416">
        <v>0</v>
      </c>
    </row>
    <row r="100" spans="2:4" ht="24.95" customHeight="1">
      <c r="B100" s="1421" t="s">
        <v>192</v>
      </c>
      <c r="C100" s="859">
        <f>'Rekap S.Hama'!M150</f>
        <v>4</v>
      </c>
      <c r="D100" s="1416">
        <v>0</v>
      </c>
    </row>
    <row r="101" spans="2:4" ht="24.95" customHeight="1" thickBot="1">
      <c r="B101" s="1417" t="s">
        <v>226</v>
      </c>
      <c r="C101" s="1418">
        <f>'Rekap S.Hama'!M151</f>
        <v>12.93</v>
      </c>
      <c r="D101" s="1419">
        <f>'Rekap S.Hama'!N151</f>
        <v>3.2</v>
      </c>
    </row>
    <row r="124" spans="1:8" ht="15" customHeight="1">
      <c r="A124" t="s">
        <v>87</v>
      </c>
      <c r="B124" s="1489" t="s">
        <v>297</v>
      </c>
      <c r="C124" s="1489"/>
      <c r="D124" s="1489"/>
      <c r="E124" s="1489"/>
      <c r="F124" s="1489"/>
      <c r="G124" s="1489"/>
      <c r="H124" s="750"/>
    </row>
    <row r="125" spans="1:8">
      <c r="B125" s="1489"/>
      <c r="C125" s="1489"/>
      <c r="D125" s="1489"/>
      <c r="E125" s="1489"/>
      <c r="F125" s="1489"/>
      <c r="G125" s="1489"/>
      <c r="H125" s="750"/>
    </row>
    <row r="126" spans="1:8">
      <c r="B126" s="1489"/>
      <c r="C126" s="1489"/>
      <c r="D126" s="1489"/>
      <c r="E126" s="1489"/>
      <c r="F126" s="1489"/>
      <c r="G126" s="1489"/>
      <c r="H126" s="750"/>
    </row>
    <row r="127" spans="1:8">
      <c r="B127" s="1489"/>
      <c r="C127" s="1489"/>
      <c r="D127" s="1489"/>
      <c r="E127" s="1489"/>
      <c r="F127" s="1489"/>
      <c r="G127" s="1489"/>
      <c r="H127" s="750"/>
    </row>
    <row r="128" spans="1:8">
      <c r="B128" s="1489"/>
      <c r="C128" s="1489"/>
      <c r="D128" s="1489"/>
      <c r="E128" s="1489"/>
      <c r="F128" s="1489"/>
      <c r="G128" s="1489"/>
      <c r="H128" s="750"/>
    </row>
    <row r="129" spans="2:8" ht="36" customHeight="1">
      <c r="B129" s="1489"/>
      <c r="C129" s="1489"/>
      <c r="D129" s="1489"/>
      <c r="E129" s="1489"/>
      <c r="F129" s="1489"/>
      <c r="G129" s="1489"/>
      <c r="H129" s="750"/>
    </row>
    <row r="130" spans="2:8">
      <c r="B130" s="750"/>
      <c r="C130" s="750"/>
      <c r="D130" s="750"/>
    </row>
    <row r="131" spans="2:8">
      <c r="B131" s="750"/>
      <c r="C131" s="750"/>
      <c r="D131" s="750"/>
    </row>
    <row r="132" spans="2:8">
      <c r="B132" s="750"/>
      <c r="C132" s="750"/>
      <c r="D132" s="750"/>
    </row>
    <row r="133" spans="2:8">
      <c r="B133" s="750"/>
      <c r="C133" s="750"/>
      <c r="D133" s="750"/>
    </row>
    <row r="136" spans="2:8">
      <c r="B136" s="1505" t="s">
        <v>143</v>
      </c>
      <c r="C136" s="1505"/>
      <c r="D136" s="1505"/>
    </row>
    <row r="137" spans="2:8">
      <c r="B137" s="1505" t="s">
        <v>296</v>
      </c>
      <c r="C137" s="1505"/>
      <c r="D137" s="1505"/>
    </row>
    <row r="138" spans="2:8" ht="15.75" thickBot="1"/>
    <row r="139" spans="2:8" ht="30.75" customHeight="1">
      <c r="B139" s="1412" t="s">
        <v>300</v>
      </c>
      <c r="C139" s="1413" t="s">
        <v>83</v>
      </c>
      <c r="D139" s="1414" t="s">
        <v>84</v>
      </c>
    </row>
    <row r="140" spans="2:8">
      <c r="B140" s="1399" t="s">
        <v>277</v>
      </c>
      <c r="C140" s="592">
        <f>'Rekap S.Penyakit'!P100</f>
        <v>23.68</v>
      </c>
      <c r="D140" s="1422">
        <v>82.36</v>
      </c>
    </row>
    <row r="141" spans="2:8">
      <c r="B141" s="754" t="s">
        <v>278</v>
      </c>
      <c r="C141" s="611">
        <f>'Rekap S.Penyakit'!P101</f>
        <v>55.339999999999996</v>
      </c>
      <c r="D141" s="755">
        <v>32.299999999999997</v>
      </c>
    </row>
    <row r="142" spans="2:8">
      <c r="B142" s="754" t="s">
        <v>20</v>
      </c>
      <c r="C142" s="859">
        <f>'Rekap S.Penyakit'!P102</f>
        <v>474.6</v>
      </c>
      <c r="D142" s="755">
        <v>3.33</v>
      </c>
    </row>
    <row r="143" spans="2:8">
      <c r="B143" s="754" t="s">
        <v>30</v>
      </c>
      <c r="C143" s="859">
        <f>'Rekap S.Penyakit'!P103</f>
        <v>240.93</v>
      </c>
      <c r="D143" s="755">
        <v>0.2</v>
      </c>
    </row>
    <row r="144" spans="2:8">
      <c r="B144" s="754" t="s">
        <v>188</v>
      </c>
      <c r="C144" s="859">
        <f>'Rekap S.Penyakit'!P104</f>
        <v>22.6</v>
      </c>
      <c r="D144" s="755">
        <v>0</v>
      </c>
    </row>
    <row r="145" spans="2:4" ht="15.75">
      <c r="B145" s="1423" t="s">
        <v>21</v>
      </c>
      <c r="C145" s="859">
        <f>'Rekap S.Penyakit'!P105</f>
        <v>1.5</v>
      </c>
      <c r="D145" s="755">
        <v>1.06</v>
      </c>
    </row>
    <row r="146" spans="2:4" ht="15.75">
      <c r="B146" s="1423" t="s">
        <v>68</v>
      </c>
      <c r="C146" s="859">
        <f>'Rekap S.Penyakit'!P106</f>
        <v>41.4</v>
      </c>
      <c r="D146" s="755">
        <v>65.5</v>
      </c>
    </row>
    <row r="147" spans="2:4" ht="15.75">
      <c r="B147" s="1423" t="s">
        <v>279</v>
      </c>
      <c r="C147" s="859">
        <f>'Rekap S.Penyakit'!P107</f>
        <v>31.59</v>
      </c>
      <c r="D147" s="755">
        <v>0</v>
      </c>
    </row>
    <row r="148" spans="2:4" ht="15.75">
      <c r="B148" s="1424" t="s">
        <v>194</v>
      </c>
      <c r="C148" s="859">
        <f>'Rekap S.Penyakit'!P108</f>
        <v>4</v>
      </c>
      <c r="D148" s="755">
        <v>0</v>
      </c>
    </row>
    <row r="149" spans="2:4" ht="15.75">
      <c r="B149" s="1423" t="s">
        <v>280</v>
      </c>
      <c r="C149" s="859">
        <f>'Rekap S.Penyakit'!P109</f>
        <v>9.42</v>
      </c>
      <c r="D149" s="755">
        <v>0</v>
      </c>
    </row>
    <row r="150" spans="2:4" ht="15.75">
      <c r="B150" s="1423" t="s">
        <v>220</v>
      </c>
      <c r="C150" s="859">
        <f>'Rekap S.Penyakit'!P110</f>
        <v>3.82</v>
      </c>
      <c r="D150" s="755">
        <v>0</v>
      </c>
    </row>
    <row r="151" spans="2:4" ht="15.75">
      <c r="B151" s="1426" t="s">
        <v>222</v>
      </c>
      <c r="C151" s="611">
        <f>'Rekap S.Penyakit'!P111</f>
        <v>14.06</v>
      </c>
      <c r="D151" s="755">
        <f>'Rekap S.Penyakit'!Q111</f>
        <v>4</v>
      </c>
    </row>
    <row r="152" spans="2:4" ht="15.75" thickBot="1">
      <c r="B152" s="1425" t="s">
        <v>218</v>
      </c>
      <c r="C152" s="1375">
        <f>'Rekap S.Penyakit'!P112</f>
        <v>0.66</v>
      </c>
      <c r="D152" s="1427">
        <f>'Rekap S.Penyakit'!Q112</f>
        <v>0</v>
      </c>
    </row>
    <row r="182" spans="1:6" ht="15" customHeight="1">
      <c r="A182" t="s">
        <v>87</v>
      </c>
      <c r="B182" s="1489" t="s">
        <v>302</v>
      </c>
      <c r="C182" s="1489"/>
      <c r="D182" s="1489"/>
      <c r="E182" s="1489"/>
      <c r="F182" s="1489"/>
    </row>
    <row r="183" spans="1:6">
      <c r="B183" s="1489"/>
      <c r="C183" s="1489"/>
      <c r="D183" s="1489"/>
      <c r="E183" s="1489"/>
      <c r="F183" s="1489"/>
    </row>
    <row r="184" spans="1:6">
      <c r="B184" s="1489"/>
      <c r="C184" s="1489"/>
      <c r="D184" s="1489"/>
      <c r="E184" s="1489"/>
      <c r="F184" s="1489"/>
    </row>
    <row r="185" spans="1:6">
      <c r="B185" s="1489"/>
      <c r="C185" s="1489"/>
      <c r="D185" s="1489"/>
      <c r="E185" s="1489"/>
      <c r="F185" s="1489"/>
    </row>
    <row r="186" spans="1:6">
      <c r="B186" s="1489"/>
      <c r="C186" s="1489"/>
      <c r="D186" s="1489"/>
      <c r="E186" s="1489"/>
      <c r="F186" s="1489"/>
    </row>
    <row r="187" spans="1:6" ht="33" customHeight="1">
      <c r="B187" s="1489"/>
      <c r="C187" s="1489"/>
      <c r="D187" s="1489"/>
      <c r="E187" s="1489"/>
      <c r="F187" s="1489"/>
    </row>
  </sheetData>
  <mergeCells count="9">
    <mergeCell ref="B182:F187"/>
    <mergeCell ref="B136:D136"/>
    <mergeCell ref="B137:D137"/>
    <mergeCell ref="B4:D4"/>
    <mergeCell ref="B3:D3"/>
    <mergeCell ref="B35:D40"/>
    <mergeCell ref="B76:D76"/>
    <mergeCell ref="B77:D77"/>
    <mergeCell ref="B124:G129"/>
  </mergeCells>
  <pageMargins left="0.19685039370078741" right="0.19685039370078741" top="0.19685039370078741" bottom="0.19685039370078741" header="0" footer="0"/>
  <pageSetup paperSize="5" scale="85" orientation="portrait" horizontalDpi="4294967293" verticalDpi="0" r:id="rId1"/>
  <drawing r:id="rId2"/>
</worksheet>
</file>

<file path=xl/worksheets/sheet5.xml><?xml version="1.0" encoding="utf-8"?>
<worksheet xmlns="http://schemas.openxmlformats.org/spreadsheetml/2006/main" xmlns:r="http://schemas.openxmlformats.org/officeDocument/2006/relationships">
  <sheetPr>
    <tabColor rgb="FF00B050"/>
  </sheetPr>
  <dimension ref="A1:P197"/>
  <sheetViews>
    <sheetView zoomScale="75" zoomScaleNormal="75" workbookViewId="0">
      <selection sqref="A1:XFD1048576"/>
    </sheetView>
  </sheetViews>
  <sheetFormatPr defaultRowHeight="15"/>
  <cols>
    <col min="1" max="1" width="3.28515625" customWidth="1"/>
    <col min="2" max="2" width="19.85546875" customWidth="1"/>
    <col min="3" max="3" width="16.140625" customWidth="1"/>
    <col min="4" max="4" width="11.42578125" customWidth="1"/>
    <col min="5" max="5" width="3.85546875" customWidth="1"/>
    <col min="6" max="6" width="20.42578125" customWidth="1"/>
    <col min="7" max="7" width="10" customWidth="1"/>
    <col min="8" max="8" width="8.42578125" customWidth="1"/>
    <col min="9" max="9" width="10" customWidth="1"/>
    <col min="10" max="10" width="5.85546875" customWidth="1"/>
    <col min="11" max="11" width="6.85546875" customWidth="1"/>
    <col min="12" max="12" width="7.5703125" customWidth="1"/>
    <col min="13" max="13" width="10.85546875" customWidth="1"/>
    <col min="14" max="14" width="9.85546875" customWidth="1"/>
    <col min="15" max="15" width="50" customWidth="1"/>
    <col min="16" max="16" width="18.7109375" customWidth="1"/>
  </cols>
  <sheetData>
    <row r="1" spans="1:16" ht="15.75">
      <c r="A1" s="1445" t="s">
        <v>263</v>
      </c>
      <c r="B1" s="1445"/>
      <c r="C1" s="1445"/>
      <c r="D1" s="1445"/>
      <c r="E1" s="1445"/>
      <c r="F1" s="1445"/>
      <c r="G1" s="1445"/>
      <c r="H1" s="1445"/>
      <c r="I1" s="1445"/>
      <c r="J1" s="1445"/>
      <c r="K1" s="1445"/>
      <c r="L1" s="1445"/>
      <c r="M1" s="1445"/>
      <c r="N1" s="1445"/>
      <c r="O1" s="1445"/>
      <c r="P1" s="1445"/>
    </row>
    <row r="2" spans="1:16" ht="15.75">
      <c r="A2" s="1445" t="s">
        <v>79</v>
      </c>
      <c r="B2" s="1445"/>
      <c r="C2" s="1445"/>
      <c r="D2" s="1445"/>
      <c r="E2" s="1445"/>
      <c r="F2" s="1445"/>
      <c r="G2" s="1445"/>
      <c r="H2" s="1445"/>
      <c r="I2" s="1445"/>
      <c r="J2" s="1445"/>
      <c r="K2" s="1445"/>
      <c r="L2" s="1445"/>
      <c r="M2" s="1445"/>
      <c r="N2" s="1445"/>
      <c r="O2" s="1445"/>
      <c r="P2" s="1445"/>
    </row>
    <row r="3" spans="1:16" ht="15.75">
      <c r="A3" s="1445" t="s">
        <v>24</v>
      </c>
      <c r="B3" s="1445"/>
      <c r="C3" s="1445"/>
      <c r="D3" s="1445"/>
      <c r="E3" s="1445"/>
      <c r="F3" s="1445"/>
      <c r="G3" s="1445"/>
      <c r="H3" s="1445"/>
      <c r="I3" s="1445"/>
      <c r="J3" s="1445"/>
      <c r="K3" s="1445"/>
      <c r="L3" s="1445"/>
      <c r="M3" s="1445"/>
      <c r="N3" s="1445"/>
      <c r="O3" s="1445"/>
      <c r="P3" s="1445"/>
    </row>
    <row r="4" spans="1:16" ht="15.75">
      <c r="A4" s="520"/>
      <c r="B4" s="520"/>
      <c r="C4" s="520"/>
      <c r="D4" s="520"/>
      <c r="E4" s="520"/>
      <c r="F4" s="520"/>
      <c r="G4" s="520"/>
      <c r="H4" s="520"/>
      <c r="I4" s="520"/>
      <c r="J4" s="520"/>
      <c r="K4" s="520"/>
      <c r="L4" s="520"/>
      <c r="M4" s="520"/>
      <c r="N4" s="520"/>
      <c r="O4" s="520"/>
      <c r="P4" s="520"/>
    </row>
    <row r="5" spans="1:16" ht="19.5" thickBot="1">
      <c r="A5" s="3"/>
      <c r="B5" s="3"/>
      <c r="C5" s="3"/>
      <c r="D5" s="3"/>
      <c r="E5" s="3"/>
      <c r="F5" s="2"/>
      <c r="G5" s="2"/>
      <c r="H5" s="2"/>
      <c r="I5" s="2"/>
      <c r="J5" s="2"/>
      <c r="K5" s="2"/>
      <c r="L5" s="2"/>
      <c r="M5" s="2"/>
      <c r="N5" s="2"/>
      <c r="O5" s="2"/>
      <c r="P5" s="2"/>
    </row>
    <row r="6" spans="1:16" ht="15.75">
      <c r="A6" s="1446" t="s">
        <v>0</v>
      </c>
      <c r="B6" s="1448" t="s">
        <v>44</v>
      </c>
      <c r="C6" s="524" t="s">
        <v>1</v>
      </c>
      <c r="D6" s="1450" t="s">
        <v>2</v>
      </c>
      <c r="E6" s="1451"/>
      <c r="F6" s="1448" t="s">
        <v>3</v>
      </c>
      <c r="G6" s="1452" t="s">
        <v>4</v>
      </c>
      <c r="H6" s="1453"/>
      <c r="I6" s="1454"/>
      <c r="J6" s="1455" t="s">
        <v>5</v>
      </c>
      <c r="K6" s="1455"/>
      <c r="L6" s="1455"/>
      <c r="M6" s="1455"/>
      <c r="N6" s="524" t="s">
        <v>6</v>
      </c>
      <c r="O6" s="1448" t="s">
        <v>7</v>
      </c>
      <c r="P6" s="151" t="s">
        <v>8</v>
      </c>
    </row>
    <row r="7" spans="1:16" ht="15.75">
      <c r="A7" s="1447"/>
      <c r="B7" s="1449"/>
      <c r="C7" s="525" t="s">
        <v>9</v>
      </c>
      <c r="D7" s="1436" t="s">
        <v>10</v>
      </c>
      <c r="E7" s="1437"/>
      <c r="F7" s="1449"/>
      <c r="G7" s="526" t="s">
        <v>11</v>
      </c>
      <c r="H7" s="526" t="s">
        <v>12</v>
      </c>
      <c r="I7" s="526" t="s">
        <v>6</v>
      </c>
      <c r="J7" s="526" t="s">
        <v>13</v>
      </c>
      <c r="K7" s="526" t="s">
        <v>14</v>
      </c>
      <c r="L7" s="526" t="s">
        <v>15</v>
      </c>
      <c r="M7" s="526" t="s">
        <v>16</v>
      </c>
      <c r="N7" s="525" t="s">
        <v>17</v>
      </c>
      <c r="O7" s="1449"/>
      <c r="P7" s="152" t="s">
        <v>18</v>
      </c>
    </row>
    <row r="8" spans="1:16" ht="16.5" thickBot="1">
      <c r="A8" s="527">
        <v>1</v>
      </c>
      <c r="B8" s="528"/>
      <c r="C8" s="528">
        <v>2</v>
      </c>
      <c r="D8" s="1438">
        <v>3</v>
      </c>
      <c r="E8" s="1439"/>
      <c r="F8" s="528">
        <v>4</v>
      </c>
      <c r="G8" s="528">
        <v>5</v>
      </c>
      <c r="H8" s="528">
        <v>7</v>
      </c>
      <c r="I8" s="528">
        <v>8</v>
      </c>
      <c r="J8" s="528">
        <v>9</v>
      </c>
      <c r="K8" s="528">
        <v>10</v>
      </c>
      <c r="L8" s="528">
        <v>11</v>
      </c>
      <c r="M8" s="528">
        <v>12</v>
      </c>
      <c r="N8" s="528">
        <v>13</v>
      </c>
      <c r="O8" s="528">
        <v>14</v>
      </c>
      <c r="P8" s="154">
        <v>15</v>
      </c>
    </row>
    <row r="9" spans="1:16" ht="26.25" customHeight="1">
      <c r="A9" s="529"/>
      <c r="B9" s="530"/>
      <c r="C9" s="531"/>
      <c r="D9" s="532"/>
      <c r="E9" s="533"/>
      <c r="F9" s="534"/>
      <c r="G9" s="535"/>
      <c r="H9" s="535"/>
      <c r="I9" s="535"/>
      <c r="J9" s="536"/>
      <c r="K9" s="536"/>
      <c r="L9" s="536"/>
      <c r="M9" s="535"/>
      <c r="N9" s="535"/>
      <c r="O9" s="537"/>
      <c r="P9" s="331"/>
    </row>
    <row r="10" spans="1:16" ht="15.75">
      <c r="A10" s="908">
        <v>1</v>
      </c>
      <c r="B10" s="575" t="s">
        <v>45</v>
      </c>
      <c r="C10" s="909" t="s">
        <v>31</v>
      </c>
      <c r="D10" s="667">
        <v>6018</v>
      </c>
      <c r="E10" s="73" t="s">
        <v>28</v>
      </c>
      <c r="F10" s="73" t="s">
        <v>51</v>
      </c>
      <c r="G10" s="627">
        <v>1.5</v>
      </c>
      <c r="H10" s="626">
        <v>0</v>
      </c>
      <c r="I10" s="629">
        <f>SUM(G10:H10)</f>
        <v>1.5</v>
      </c>
      <c r="J10" s="628">
        <v>0</v>
      </c>
      <c r="K10" s="628">
        <v>0</v>
      </c>
      <c r="L10" s="628">
        <v>0</v>
      </c>
      <c r="M10" s="626">
        <v>2</v>
      </c>
      <c r="N10" s="629">
        <f t="shared" ref="N10:N15" si="0">SUM(J10:M10)</f>
        <v>2</v>
      </c>
      <c r="O10" s="71" t="s">
        <v>115</v>
      </c>
      <c r="P10" s="669">
        <v>782388.5</v>
      </c>
    </row>
    <row r="11" spans="1:16" ht="15.75">
      <c r="A11" s="538"/>
      <c r="B11" s="539"/>
      <c r="C11" s="540" t="s">
        <v>32</v>
      </c>
      <c r="D11" s="644">
        <v>727</v>
      </c>
      <c r="E11" s="73" t="s">
        <v>28</v>
      </c>
      <c r="F11" s="73" t="s">
        <v>116</v>
      </c>
      <c r="G11" s="627">
        <v>0.75</v>
      </c>
      <c r="H11" s="628">
        <v>0</v>
      </c>
      <c r="I11" s="629">
        <f>SUM(G11:H11)</f>
        <v>0.75</v>
      </c>
      <c r="J11" s="628">
        <v>0</v>
      </c>
      <c r="K11" s="628">
        <v>0</v>
      </c>
      <c r="L11" s="628">
        <v>0</v>
      </c>
      <c r="M11" s="626">
        <v>1.5</v>
      </c>
      <c r="N11" s="629">
        <f t="shared" si="0"/>
        <v>1.5</v>
      </c>
      <c r="O11" s="71" t="s">
        <v>69</v>
      </c>
      <c r="P11" s="669">
        <v>162936</v>
      </c>
    </row>
    <row r="12" spans="1:16" ht="15.75">
      <c r="A12" s="538"/>
      <c r="B12" s="539"/>
      <c r="C12" s="540"/>
      <c r="D12" s="644"/>
      <c r="E12" s="73"/>
      <c r="F12" s="73" t="s">
        <v>113</v>
      </c>
      <c r="G12" s="627">
        <v>1</v>
      </c>
      <c r="H12" s="628">
        <v>0</v>
      </c>
      <c r="I12" s="629">
        <f>SUM(G12:H12)</f>
        <v>1</v>
      </c>
      <c r="J12" s="628">
        <v>0</v>
      </c>
      <c r="K12" s="628">
        <v>0</v>
      </c>
      <c r="L12" s="628">
        <v>0</v>
      </c>
      <c r="M12" s="626">
        <v>2</v>
      </c>
      <c r="N12" s="629">
        <f t="shared" si="0"/>
        <v>2</v>
      </c>
      <c r="O12" s="71" t="s">
        <v>69</v>
      </c>
      <c r="P12" s="669">
        <v>141211.20000000001</v>
      </c>
    </row>
    <row r="13" spans="1:16" ht="15.75">
      <c r="A13" s="913"/>
      <c r="B13" s="914"/>
      <c r="C13" s="915" t="s">
        <v>33</v>
      </c>
      <c r="D13" s="916">
        <f>PERKAB.P!C65</f>
        <v>36819</v>
      </c>
      <c r="E13" s="917" t="s">
        <v>28</v>
      </c>
      <c r="F13" s="918" t="s">
        <v>82</v>
      </c>
      <c r="G13" s="919">
        <v>1.5</v>
      </c>
      <c r="H13" s="884">
        <v>1.5</v>
      </c>
      <c r="I13" s="884">
        <f t="shared" ref="I13:I16" si="1">G13+H13</f>
        <v>3</v>
      </c>
      <c r="J13" s="884">
        <v>0</v>
      </c>
      <c r="K13" s="884">
        <v>0</v>
      </c>
      <c r="L13" s="884">
        <v>0</v>
      </c>
      <c r="M13" s="919">
        <v>3</v>
      </c>
      <c r="N13" s="919">
        <f t="shared" si="0"/>
        <v>3</v>
      </c>
      <c r="O13" s="920" t="s">
        <v>63</v>
      </c>
      <c r="P13" s="523">
        <v>1726358.28</v>
      </c>
    </row>
    <row r="14" spans="1:16" ht="15.75">
      <c r="A14" s="913"/>
      <c r="B14" s="914"/>
      <c r="C14" s="915"/>
      <c r="D14" s="921"/>
      <c r="E14" s="917"/>
      <c r="F14" s="918" t="s">
        <v>62</v>
      </c>
      <c r="G14" s="884">
        <v>30.06</v>
      </c>
      <c r="H14" s="884">
        <v>15.05</v>
      </c>
      <c r="I14" s="884">
        <f t="shared" si="1"/>
        <v>45.11</v>
      </c>
      <c r="J14" s="884">
        <v>0</v>
      </c>
      <c r="K14" s="884">
        <v>0</v>
      </c>
      <c r="L14" s="884">
        <v>0</v>
      </c>
      <c r="M14" s="884">
        <v>60</v>
      </c>
      <c r="N14" s="919">
        <f t="shared" si="0"/>
        <v>60</v>
      </c>
      <c r="O14" s="920" t="s">
        <v>64</v>
      </c>
      <c r="P14" s="860">
        <v>36340532.759999998</v>
      </c>
    </row>
    <row r="15" spans="1:16" ht="15.75">
      <c r="A15" s="922"/>
      <c r="B15" s="923"/>
      <c r="C15" s="924" t="s">
        <v>35</v>
      </c>
      <c r="D15" s="921" t="str">
        <f>PERKAB.P!C69</f>
        <v>-</v>
      </c>
      <c r="E15" s="925" t="s">
        <v>28</v>
      </c>
      <c r="F15" s="926" t="s">
        <v>20</v>
      </c>
      <c r="G15" s="912">
        <v>21</v>
      </c>
      <c r="H15" s="912">
        <v>1.5</v>
      </c>
      <c r="I15" s="548">
        <f t="shared" si="1"/>
        <v>22.5</v>
      </c>
      <c r="J15" s="927">
        <v>0</v>
      </c>
      <c r="K15" s="927">
        <v>0</v>
      </c>
      <c r="L15" s="927">
        <v>0</v>
      </c>
      <c r="M15" s="912">
        <v>33</v>
      </c>
      <c r="N15" s="928">
        <f t="shared" si="0"/>
        <v>33</v>
      </c>
      <c r="O15" s="929" t="s">
        <v>19</v>
      </c>
      <c r="P15" s="729">
        <v>11197181.76</v>
      </c>
    </row>
    <row r="16" spans="1:16" ht="15.75">
      <c r="A16" s="922"/>
      <c r="B16" s="923"/>
      <c r="C16" s="924"/>
      <c r="D16" s="921"/>
      <c r="E16" s="925"/>
      <c r="F16" s="930" t="s">
        <v>30</v>
      </c>
      <c r="G16" s="931">
        <v>1.5</v>
      </c>
      <c r="H16" s="927">
        <v>0</v>
      </c>
      <c r="I16" s="548">
        <f t="shared" si="1"/>
        <v>1.5</v>
      </c>
      <c r="J16" s="927">
        <v>0</v>
      </c>
      <c r="K16" s="927">
        <v>0</v>
      </c>
      <c r="L16" s="927">
        <v>0</v>
      </c>
      <c r="M16" s="912">
        <v>3</v>
      </c>
      <c r="N16" s="928">
        <f>M16</f>
        <v>3</v>
      </c>
      <c r="O16" s="929"/>
      <c r="P16" s="729">
        <v>559883.52000000002</v>
      </c>
    </row>
    <row r="17" spans="1:16" ht="16.5" thickBot="1">
      <c r="A17" s="922"/>
      <c r="B17" s="923"/>
      <c r="C17" s="924" t="s">
        <v>34</v>
      </c>
      <c r="D17" s="667">
        <v>797</v>
      </c>
      <c r="E17" s="73"/>
      <c r="F17" s="73" t="s">
        <v>71</v>
      </c>
      <c r="G17" s="626">
        <v>1</v>
      </c>
      <c r="H17" s="626">
        <v>0.5</v>
      </c>
      <c r="I17" s="629">
        <f>SUM(G17:H17)</f>
        <v>1.5</v>
      </c>
      <c r="J17" s="628">
        <v>0</v>
      </c>
      <c r="K17" s="628">
        <v>0</v>
      </c>
      <c r="L17" s="628">
        <v>0</v>
      </c>
      <c r="M17" s="626">
        <v>1</v>
      </c>
      <c r="N17" s="629">
        <f>SUM(J17:M17)</f>
        <v>1</v>
      </c>
      <c r="O17" s="71" t="s">
        <v>69</v>
      </c>
      <c r="P17" s="669">
        <v>310140</v>
      </c>
    </row>
    <row r="18" spans="1:16" ht="24" customHeight="1">
      <c r="A18" s="550"/>
      <c r="B18" s="551"/>
      <c r="C18" s="552"/>
      <c r="D18" s="553"/>
      <c r="E18" s="554"/>
      <c r="F18" s="555"/>
      <c r="G18" s="556"/>
      <c r="H18" s="556"/>
      <c r="I18" s="556"/>
      <c r="J18" s="557"/>
      <c r="K18" s="557"/>
      <c r="L18" s="557"/>
      <c r="M18" s="556"/>
      <c r="N18" s="556"/>
      <c r="O18" s="558"/>
      <c r="P18" s="299"/>
    </row>
    <row r="19" spans="1:16" ht="15.75">
      <c r="A19" s="932">
        <v>2</v>
      </c>
      <c r="B19" s="540" t="s">
        <v>46</v>
      </c>
      <c r="C19" s="909" t="s">
        <v>31</v>
      </c>
      <c r="D19" s="645">
        <v>257</v>
      </c>
      <c r="E19" s="38" t="s">
        <v>28</v>
      </c>
      <c r="F19" s="413" t="s">
        <v>26</v>
      </c>
      <c r="G19" s="509">
        <v>22.2</v>
      </c>
      <c r="H19" s="509">
        <v>0</v>
      </c>
      <c r="I19" s="509">
        <f>G19+H19</f>
        <v>22.2</v>
      </c>
      <c r="J19" s="111">
        <v>0</v>
      </c>
      <c r="K19" s="111">
        <v>0</v>
      </c>
      <c r="L19" s="111">
        <v>0</v>
      </c>
      <c r="M19" s="509">
        <v>22.2</v>
      </c>
      <c r="N19" s="509">
        <f>M19</f>
        <v>22.2</v>
      </c>
      <c r="O19" s="113" t="s">
        <v>123</v>
      </c>
      <c r="P19" s="1237">
        <v>0</v>
      </c>
    </row>
    <row r="20" spans="1:16" ht="15.75">
      <c r="A20" s="934"/>
      <c r="B20" s="935"/>
      <c r="C20" s="540" t="s">
        <v>32</v>
      </c>
      <c r="D20" s="898" t="s">
        <v>19</v>
      </c>
      <c r="E20" s="543"/>
      <c r="F20" s="933" t="s">
        <v>19</v>
      </c>
      <c r="G20" s="573">
        <v>0</v>
      </c>
      <c r="H20" s="573">
        <v>0</v>
      </c>
      <c r="I20" s="573" t="s">
        <v>19</v>
      </c>
      <c r="J20" s="544">
        <v>0</v>
      </c>
      <c r="K20" s="544">
        <v>0</v>
      </c>
      <c r="L20" s="544">
        <v>0</v>
      </c>
      <c r="M20" s="573">
        <v>0</v>
      </c>
      <c r="N20" s="573" t="s">
        <v>19</v>
      </c>
      <c r="O20" s="573" t="s">
        <v>19</v>
      </c>
      <c r="P20" s="302" t="s">
        <v>19</v>
      </c>
    </row>
    <row r="21" spans="1:16" ht="15.75">
      <c r="A21" s="936"/>
      <c r="B21" s="914"/>
      <c r="C21" s="915" t="s">
        <v>33</v>
      </c>
      <c r="D21" s="321">
        <v>3210.7</v>
      </c>
      <c r="E21" s="38" t="s">
        <v>28</v>
      </c>
      <c r="F21" s="413" t="s">
        <v>25</v>
      </c>
      <c r="G21" s="509">
        <v>5.85</v>
      </c>
      <c r="H21" s="111">
        <v>0</v>
      </c>
      <c r="I21" s="509">
        <f>G21+H21</f>
        <v>5.85</v>
      </c>
      <c r="J21" s="111">
        <v>0</v>
      </c>
      <c r="K21" s="111">
        <v>0</v>
      </c>
      <c r="L21" s="111">
        <v>0</v>
      </c>
      <c r="M21" s="509">
        <v>2.15</v>
      </c>
      <c r="N21" s="727">
        <f>J21+K21+L21+M21</f>
        <v>2.15</v>
      </c>
      <c r="O21" s="113" t="s">
        <v>177</v>
      </c>
      <c r="P21" s="302" t="s">
        <v>19</v>
      </c>
    </row>
    <row r="22" spans="1:16" ht="15.75">
      <c r="A22" s="936"/>
      <c r="B22" s="914"/>
      <c r="C22" s="915"/>
      <c r="D22" s="740"/>
      <c r="E22" s="222"/>
      <c r="F22" s="382" t="s">
        <v>61</v>
      </c>
      <c r="G22" s="224">
        <v>0.85</v>
      </c>
      <c r="H22" s="258">
        <v>0</v>
      </c>
      <c r="I22" s="342">
        <f t="shared" ref="I22" si="2">G22+H22</f>
        <v>0.85</v>
      </c>
      <c r="J22" s="258">
        <v>0</v>
      </c>
      <c r="K22" s="258">
        <v>0</v>
      </c>
      <c r="L22" s="258">
        <v>0</v>
      </c>
      <c r="M22" s="224"/>
      <c r="N22" s="1143">
        <f t="shared" ref="N22" si="3">J22+K22+L22+M22</f>
        <v>0</v>
      </c>
      <c r="O22" s="244" t="s">
        <v>177</v>
      </c>
      <c r="P22" s="304"/>
    </row>
    <row r="23" spans="1:16" ht="15.75">
      <c r="A23" s="936"/>
      <c r="B23" s="914"/>
      <c r="C23" s="915"/>
      <c r="D23" s="740"/>
      <c r="E23" s="222"/>
      <c r="F23" s="382" t="s">
        <v>176</v>
      </c>
      <c r="G23" s="342">
        <v>1.5</v>
      </c>
      <c r="H23" s="258">
        <v>0</v>
      </c>
      <c r="I23" s="342">
        <f t="shared" ref="I23:I25" si="4">G23+H23</f>
        <v>1.5</v>
      </c>
      <c r="J23" s="258">
        <v>0</v>
      </c>
      <c r="K23" s="258">
        <v>0</v>
      </c>
      <c r="L23" s="258">
        <v>0</v>
      </c>
      <c r="M23" s="342">
        <v>0.5</v>
      </c>
      <c r="N23" s="408">
        <f t="shared" ref="N23:N24" si="5">J23+K23+L23+M23</f>
        <v>0.5</v>
      </c>
      <c r="O23" s="244" t="s">
        <v>179</v>
      </c>
      <c r="P23" s="304"/>
    </row>
    <row r="24" spans="1:16" ht="15.75">
      <c r="A24" s="936"/>
      <c r="B24" s="914"/>
      <c r="C24" s="915"/>
      <c r="D24" s="732">
        <v>232</v>
      </c>
      <c r="E24" s="38" t="s">
        <v>28</v>
      </c>
      <c r="F24" s="413" t="s">
        <v>133</v>
      </c>
      <c r="G24" s="509">
        <v>1</v>
      </c>
      <c r="H24" s="111">
        <v>0</v>
      </c>
      <c r="I24" s="509">
        <f t="shared" si="4"/>
        <v>1</v>
      </c>
      <c r="J24" s="111">
        <v>0</v>
      </c>
      <c r="K24" s="111">
        <v>0</v>
      </c>
      <c r="L24" s="111">
        <v>0</v>
      </c>
      <c r="M24" s="509">
        <v>1</v>
      </c>
      <c r="N24" s="727">
        <f t="shared" si="5"/>
        <v>1</v>
      </c>
      <c r="O24" s="113" t="s">
        <v>180</v>
      </c>
      <c r="P24" s="302"/>
    </row>
    <row r="25" spans="1:16" ht="15.75">
      <c r="A25" s="936"/>
      <c r="B25" s="914"/>
      <c r="C25" s="915"/>
      <c r="D25" s="321">
        <v>89</v>
      </c>
      <c r="E25" s="38" t="s">
        <v>28</v>
      </c>
      <c r="F25" s="413" t="s">
        <v>70</v>
      </c>
      <c r="G25" s="436">
        <v>14.8</v>
      </c>
      <c r="H25" s="436">
        <v>2.2000000000000002</v>
      </c>
      <c r="I25" s="509">
        <f t="shared" si="4"/>
        <v>17</v>
      </c>
      <c r="J25" s="731"/>
      <c r="K25" s="731"/>
      <c r="L25" s="731"/>
      <c r="M25" s="509">
        <v>3.9</v>
      </c>
      <c r="N25" s="727">
        <f t="shared" ref="N25" si="6">SUM(J25:M25)</f>
        <v>3.9</v>
      </c>
      <c r="O25" s="413" t="s">
        <v>72</v>
      </c>
      <c r="P25" s="302"/>
    </row>
    <row r="26" spans="1:16" ht="15.75">
      <c r="A26" s="545"/>
      <c r="B26" s="923"/>
      <c r="C26" s="924" t="s">
        <v>34</v>
      </c>
      <c r="D26" s="337">
        <v>89</v>
      </c>
      <c r="E26" s="293" t="s">
        <v>28</v>
      </c>
      <c r="F26" s="735" t="s">
        <v>71</v>
      </c>
      <c r="G26" s="339">
        <v>28.45</v>
      </c>
      <c r="H26" s="440">
        <v>8.0399999999999991</v>
      </c>
      <c r="I26" s="440">
        <f>G26+H26</f>
        <v>36.489999999999995</v>
      </c>
      <c r="J26" s="340">
        <v>0</v>
      </c>
      <c r="K26" s="340">
        <v>0</v>
      </c>
      <c r="L26" s="340">
        <v>0</v>
      </c>
      <c r="M26" s="440">
        <v>16.899999999999999</v>
      </c>
      <c r="N26" s="1152">
        <f>SUM(J26:M26)</f>
        <v>16.899999999999999</v>
      </c>
      <c r="O26" s="362" t="s">
        <v>157</v>
      </c>
      <c r="P26" s="349" t="s">
        <v>19</v>
      </c>
    </row>
    <row r="27" spans="1:16" ht="15.75">
      <c r="A27" s="545"/>
      <c r="B27" s="546"/>
      <c r="C27" s="547"/>
      <c r="D27" s="221"/>
      <c r="E27" s="222"/>
      <c r="F27" s="382" t="s">
        <v>42</v>
      </c>
      <c r="G27" s="1157">
        <v>19.3</v>
      </c>
      <c r="H27" s="1157">
        <v>2.75</v>
      </c>
      <c r="I27" s="342">
        <f t="shared" ref="I27:I30" si="7">G27+H27</f>
        <v>22.05</v>
      </c>
      <c r="J27" s="1158"/>
      <c r="K27" s="1158"/>
      <c r="L27" s="1158"/>
      <c r="M27" s="342">
        <v>6.7</v>
      </c>
      <c r="N27" s="408">
        <f t="shared" ref="N27:N29" si="8">SUM(J27:M27)</f>
        <v>6.7</v>
      </c>
      <c r="O27" s="382" t="s">
        <v>72</v>
      </c>
      <c r="P27" s="304"/>
    </row>
    <row r="28" spans="1:16" ht="15.75">
      <c r="A28" s="545"/>
      <c r="B28" s="546"/>
      <c r="C28" s="547"/>
      <c r="D28" s="221"/>
      <c r="E28" s="222"/>
      <c r="F28" s="382" t="s">
        <v>66</v>
      </c>
      <c r="G28" s="1157">
        <v>0.9</v>
      </c>
      <c r="H28" s="1157">
        <v>0</v>
      </c>
      <c r="I28" s="342">
        <f t="shared" si="7"/>
        <v>0.9</v>
      </c>
      <c r="J28" s="1158"/>
      <c r="K28" s="1158"/>
      <c r="L28" s="1158"/>
      <c r="M28" s="342">
        <v>0.8</v>
      </c>
      <c r="N28" s="408">
        <f t="shared" si="8"/>
        <v>0.8</v>
      </c>
      <c r="O28" s="382" t="s">
        <v>134</v>
      </c>
      <c r="P28" s="304"/>
    </row>
    <row r="29" spans="1:16" ht="15.75">
      <c r="A29" s="545"/>
      <c r="B29" s="546"/>
      <c r="C29" s="547"/>
      <c r="D29" s="221"/>
      <c r="E29" s="222"/>
      <c r="F29" s="382" t="s">
        <v>23</v>
      </c>
      <c r="G29" s="1157">
        <v>6.6</v>
      </c>
      <c r="H29" s="1157">
        <v>0</v>
      </c>
      <c r="I29" s="342">
        <f t="shared" si="7"/>
        <v>6.6</v>
      </c>
      <c r="J29" s="1158"/>
      <c r="K29" s="1158"/>
      <c r="L29" s="1158"/>
      <c r="M29" s="342">
        <v>3.4</v>
      </c>
      <c r="N29" s="408">
        <f t="shared" si="8"/>
        <v>3.4</v>
      </c>
      <c r="O29" s="382" t="s">
        <v>158</v>
      </c>
      <c r="P29" s="304"/>
    </row>
    <row r="30" spans="1:16" ht="15.75">
      <c r="A30" s="545"/>
      <c r="B30" s="546"/>
      <c r="C30" s="547" t="s">
        <v>35</v>
      </c>
      <c r="D30" s="337">
        <v>2272.1</v>
      </c>
      <c r="E30" s="293" t="s">
        <v>28</v>
      </c>
      <c r="F30" s="735" t="s">
        <v>54</v>
      </c>
      <c r="G30" s="440">
        <v>24.8</v>
      </c>
      <c r="H30" s="339">
        <v>0</v>
      </c>
      <c r="I30" s="339">
        <f t="shared" si="7"/>
        <v>24.8</v>
      </c>
      <c r="J30" s="340">
        <v>0</v>
      </c>
      <c r="K30" s="340">
        <v>0</v>
      </c>
      <c r="L30" s="340">
        <v>0</v>
      </c>
      <c r="M30" s="440">
        <v>24.8</v>
      </c>
      <c r="N30" s="1216">
        <f>SUM(J30:M30)</f>
        <v>24.8</v>
      </c>
      <c r="O30" s="362"/>
      <c r="P30" s="349" t="s">
        <v>19</v>
      </c>
    </row>
    <row r="31" spans="1:16" ht="15.75">
      <c r="A31" s="545"/>
      <c r="B31" s="546"/>
      <c r="C31" s="547"/>
      <c r="D31" s="910"/>
      <c r="E31" s="925"/>
      <c r="F31" s="926" t="s">
        <v>55</v>
      </c>
      <c r="G31" s="912">
        <v>64.33</v>
      </c>
      <c r="H31" s="574">
        <v>0</v>
      </c>
      <c r="I31" s="912">
        <f>SUM(G31:H31)</f>
        <v>64.33</v>
      </c>
      <c r="J31" s="927">
        <v>0</v>
      </c>
      <c r="K31" s="927">
        <v>0</v>
      </c>
      <c r="L31" s="927">
        <v>0</v>
      </c>
      <c r="M31" s="911">
        <v>6.73</v>
      </c>
      <c r="N31" s="548">
        <f>SUM(J31:M31)</f>
        <v>6.73</v>
      </c>
      <c r="O31" s="930" t="s">
        <v>56</v>
      </c>
      <c r="P31" s="937"/>
    </row>
    <row r="32" spans="1:16" ht="15.75">
      <c r="A32" s="545"/>
      <c r="B32" s="546"/>
      <c r="C32" s="547"/>
      <c r="D32" s="321"/>
      <c r="E32" s="38"/>
      <c r="F32" s="413" t="s">
        <v>20</v>
      </c>
      <c r="G32" s="509">
        <v>32.799999999999997</v>
      </c>
      <c r="H32" s="290">
        <v>0</v>
      </c>
      <c r="I32" s="290">
        <f>G32+H32</f>
        <v>32.799999999999997</v>
      </c>
      <c r="J32" s="111">
        <v>0</v>
      </c>
      <c r="K32" s="111">
        <v>0</v>
      </c>
      <c r="L32" s="111">
        <v>0</v>
      </c>
      <c r="M32" s="509">
        <v>18.100000000000001</v>
      </c>
      <c r="N32" s="984">
        <f>SUM(J32:M32)</f>
        <v>18.100000000000001</v>
      </c>
      <c r="O32" s="113" t="s">
        <v>121</v>
      </c>
      <c r="P32" s="521" t="s">
        <v>19</v>
      </c>
    </row>
    <row r="33" spans="1:16" ht="16.5" thickBot="1">
      <c r="A33" s="1310"/>
      <c r="B33" s="1311"/>
      <c r="C33" s="1312"/>
      <c r="D33" s="247"/>
      <c r="E33" s="126"/>
      <c r="F33" s="1313" t="s">
        <v>30</v>
      </c>
      <c r="G33" s="492">
        <v>3</v>
      </c>
      <c r="H33" s="758">
        <v>0</v>
      </c>
      <c r="I33" s="758">
        <f t="shared" ref="I33" si="9">G33+H33</f>
        <v>3</v>
      </c>
      <c r="J33" s="759">
        <v>0</v>
      </c>
      <c r="K33" s="759">
        <v>0</v>
      </c>
      <c r="L33" s="759">
        <v>0</v>
      </c>
      <c r="M33" s="759">
        <v>0</v>
      </c>
      <c r="N33" s="1314">
        <f t="shared" ref="N33" si="10">SUM(J33:M33)</f>
        <v>0</v>
      </c>
      <c r="O33" s="1315"/>
      <c r="P33" s="507"/>
    </row>
    <row r="34" spans="1:16" ht="12.75" customHeight="1">
      <c r="A34" s="550"/>
      <c r="B34" s="551"/>
      <c r="C34" s="552"/>
      <c r="D34" s="553"/>
      <c r="E34" s="554"/>
      <c r="F34" s="555"/>
      <c r="G34" s="556"/>
      <c r="H34" s="556"/>
      <c r="I34" s="556"/>
      <c r="J34" s="557"/>
      <c r="K34" s="557"/>
      <c r="L34" s="557"/>
      <c r="M34" s="556"/>
      <c r="N34" s="556"/>
      <c r="O34" s="558"/>
      <c r="P34" s="299"/>
    </row>
    <row r="35" spans="1:16" ht="15.75">
      <c r="A35" s="542">
        <v>3</v>
      </c>
      <c r="B35" s="540" t="s">
        <v>47</v>
      </c>
      <c r="C35" s="351" t="s">
        <v>31</v>
      </c>
      <c r="D35" s="668">
        <v>1145</v>
      </c>
      <c r="E35" s="73" t="s">
        <v>28</v>
      </c>
      <c r="F35" s="989" t="s">
        <v>26</v>
      </c>
      <c r="G35" s="990">
        <v>0.22</v>
      </c>
      <c r="H35" s="994">
        <v>0</v>
      </c>
      <c r="I35" s="990">
        <f t="shared" ref="I35:I36" si="11">SUM(G35:H35)</f>
        <v>0.22</v>
      </c>
      <c r="J35" s="991">
        <v>0</v>
      </c>
      <c r="K35" s="994">
        <v>0</v>
      </c>
      <c r="L35" s="994">
        <v>0</v>
      </c>
      <c r="M35" s="990">
        <v>0.22</v>
      </c>
      <c r="N35" s="992">
        <f t="shared" ref="N35:N36" si="12">SUM(J35:M35)</f>
        <v>0.22</v>
      </c>
      <c r="O35" s="993" t="s">
        <v>186</v>
      </c>
      <c r="P35" s="485">
        <v>0</v>
      </c>
    </row>
    <row r="36" spans="1:16" ht="15.75">
      <c r="A36" s="542"/>
      <c r="B36" s="540"/>
      <c r="C36" s="909"/>
      <c r="D36" s="674"/>
      <c r="E36" s="73"/>
      <c r="F36" s="73" t="s">
        <v>23</v>
      </c>
      <c r="G36" s="626">
        <v>8</v>
      </c>
      <c r="H36" s="627">
        <v>0</v>
      </c>
      <c r="I36" s="626">
        <f t="shared" si="11"/>
        <v>8</v>
      </c>
      <c r="J36" s="628">
        <v>0</v>
      </c>
      <c r="K36" s="627">
        <v>0</v>
      </c>
      <c r="L36" s="627">
        <v>1</v>
      </c>
      <c r="M36" s="626">
        <v>2</v>
      </c>
      <c r="N36" s="629">
        <f t="shared" si="12"/>
        <v>3</v>
      </c>
      <c r="O36" s="71" t="s">
        <v>185</v>
      </c>
      <c r="P36" s="995">
        <v>0</v>
      </c>
    </row>
    <row r="37" spans="1:16" ht="15.75">
      <c r="A37" s="934"/>
      <c r="B37" s="935"/>
      <c r="C37" s="575" t="s">
        <v>32</v>
      </c>
      <c r="D37" s="1002">
        <v>5183</v>
      </c>
      <c r="E37" s="293" t="s">
        <v>28</v>
      </c>
      <c r="F37" s="735" t="s">
        <v>74</v>
      </c>
      <c r="G37" s="440">
        <v>10</v>
      </c>
      <c r="H37" s="628">
        <v>0</v>
      </c>
      <c r="I37" s="1012">
        <f>SUM(G37:H37)</f>
        <v>10</v>
      </c>
      <c r="J37" s="340">
        <v>0</v>
      </c>
      <c r="K37" s="340">
        <v>0</v>
      </c>
      <c r="L37" s="340">
        <v>0</v>
      </c>
      <c r="M37" s="440">
        <v>0</v>
      </c>
      <c r="N37" s="344">
        <f>SUM(J37:M37)</f>
        <v>0</v>
      </c>
      <c r="O37" s="362" t="s">
        <v>118</v>
      </c>
      <c r="P37" s="349" t="s">
        <v>19</v>
      </c>
    </row>
    <row r="38" spans="1:16" ht="15.75">
      <c r="A38" s="934"/>
      <c r="B38" s="935"/>
      <c r="C38" s="575"/>
      <c r="D38" s="221"/>
      <c r="E38" s="222"/>
      <c r="F38" s="382" t="s">
        <v>160</v>
      </c>
      <c r="G38" s="342">
        <v>0.5</v>
      </c>
      <c r="H38" s="628">
        <v>0</v>
      </c>
      <c r="I38" s="986">
        <f>SUM(G38:H38)</f>
        <v>0.5</v>
      </c>
      <c r="J38" s="258">
        <v>0</v>
      </c>
      <c r="K38" s="258">
        <v>0</v>
      </c>
      <c r="L38" s="258">
        <v>0</v>
      </c>
      <c r="M38" s="342">
        <v>0</v>
      </c>
      <c r="N38" s="265">
        <f>SUM(J38:M38)</f>
        <v>0</v>
      </c>
      <c r="O38" s="244" t="s">
        <v>118</v>
      </c>
      <c r="P38" s="304"/>
    </row>
    <row r="39" spans="1:16" ht="15.75">
      <c r="A39" s="934"/>
      <c r="B39" s="935"/>
      <c r="C39" s="575"/>
      <c r="D39" s="221"/>
      <c r="E39" s="222"/>
      <c r="F39" s="382" t="s">
        <v>65</v>
      </c>
      <c r="G39" s="342">
        <v>2</v>
      </c>
      <c r="H39" s="628">
        <v>0</v>
      </c>
      <c r="I39" s="986">
        <f>SUM(G39:H39)</f>
        <v>2</v>
      </c>
      <c r="J39" s="258">
        <v>0</v>
      </c>
      <c r="K39" s="258">
        <v>0</v>
      </c>
      <c r="L39" s="258">
        <v>0</v>
      </c>
      <c r="M39" s="342">
        <v>2</v>
      </c>
      <c r="N39" s="265">
        <f>SUM(J39:M39)</f>
        <v>2</v>
      </c>
      <c r="O39" s="244" t="s">
        <v>117</v>
      </c>
      <c r="P39" s="304"/>
    </row>
    <row r="40" spans="1:16" ht="15.75">
      <c r="A40" s="560"/>
      <c r="B40" s="561"/>
      <c r="C40" s="559" t="s">
        <v>33</v>
      </c>
      <c r="D40" s="668">
        <v>3846.5</v>
      </c>
      <c r="E40" s="73" t="s">
        <v>28</v>
      </c>
      <c r="F40" s="73" t="s">
        <v>25</v>
      </c>
      <c r="G40" s="626">
        <v>0.65</v>
      </c>
      <c r="H40" s="628">
        <v>0</v>
      </c>
      <c r="I40" s="626">
        <f t="shared" ref="I40:I42" si="13">SUM(G40:H40)</f>
        <v>0.65</v>
      </c>
      <c r="J40" s="628">
        <v>0</v>
      </c>
      <c r="K40" s="628">
        <v>0</v>
      </c>
      <c r="L40" s="628">
        <v>0</v>
      </c>
      <c r="M40" s="626">
        <v>0.5</v>
      </c>
      <c r="N40" s="629">
        <f t="shared" ref="N40:N42" si="14">SUM(J40:M40)</f>
        <v>0.5</v>
      </c>
      <c r="O40" s="71" t="s">
        <v>183</v>
      </c>
      <c r="P40" s="302"/>
    </row>
    <row r="41" spans="1:16" ht="15.75">
      <c r="A41" s="560"/>
      <c r="B41" s="561"/>
      <c r="C41" s="559"/>
      <c r="D41" s="668"/>
      <c r="E41" s="73"/>
      <c r="F41" s="743" t="s">
        <v>67</v>
      </c>
      <c r="G41" s="744">
        <v>24.5</v>
      </c>
      <c r="H41" s="741">
        <v>0</v>
      </c>
      <c r="I41" s="744">
        <f t="shared" si="13"/>
        <v>24.5</v>
      </c>
      <c r="J41" s="745">
        <v>0</v>
      </c>
      <c r="K41" s="745">
        <v>0</v>
      </c>
      <c r="L41" s="745">
        <v>0</v>
      </c>
      <c r="M41" s="744">
        <v>24.5</v>
      </c>
      <c r="N41" s="265">
        <f t="shared" si="14"/>
        <v>24.5</v>
      </c>
      <c r="O41" s="746" t="s">
        <v>119</v>
      </c>
      <c r="P41" s="302"/>
    </row>
    <row r="42" spans="1:16" ht="15.75">
      <c r="A42" s="560"/>
      <c r="B42" s="561"/>
      <c r="C42" s="559"/>
      <c r="D42" s="742"/>
      <c r="E42" s="743"/>
      <c r="F42" s="73" t="s">
        <v>159</v>
      </c>
      <c r="G42" s="437">
        <v>0.25</v>
      </c>
      <c r="H42" s="985">
        <v>0</v>
      </c>
      <c r="I42" s="626">
        <f t="shared" si="13"/>
        <v>0.25</v>
      </c>
      <c r="J42" s="628">
        <v>0</v>
      </c>
      <c r="K42" s="628">
        <v>0</v>
      </c>
      <c r="L42" s="628">
        <v>0</v>
      </c>
      <c r="M42" s="626">
        <v>0.25</v>
      </c>
      <c r="N42" s="629">
        <f t="shared" si="14"/>
        <v>0.25</v>
      </c>
      <c r="O42" s="73" t="s">
        <v>132</v>
      </c>
      <c r="P42" s="304"/>
    </row>
    <row r="43" spans="1:16" ht="15.75">
      <c r="A43" s="545"/>
      <c r="B43" s="923"/>
      <c r="C43" s="924" t="s">
        <v>34</v>
      </c>
      <c r="D43" s="898" t="s">
        <v>19</v>
      </c>
      <c r="E43" s="543"/>
      <c r="F43" s="933" t="s">
        <v>19</v>
      </c>
      <c r="G43" s="573">
        <v>0</v>
      </c>
      <c r="H43" s="573">
        <v>0</v>
      </c>
      <c r="I43" s="573" t="s">
        <v>19</v>
      </c>
      <c r="J43" s="544">
        <v>0</v>
      </c>
      <c r="K43" s="544">
        <v>0</v>
      </c>
      <c r="L43" s="544">
        <v>0</v>
      </c>
      <c r="M43" s="573">
        <v>0</v>
      </c>
      <c r="N43" s="573" t="s">
        <v>19</v>
      </c>
      <c r="O43" s="573" t="s">
        <v>19</v>
      </c>
      <c r="P43" s="302" t="s">
        <v>19</v>
      </c>
    </row>
    <row r="44" spans="1:16" ht="15.75">
      <c r="A44" s="938"/>
      <c r="B44" s="939"/>
      <c r="C44" s="549" t="s">
        <v>35</v>
      </c>
      <c r="D44" s="674">
        <v>20</v>
      </c>
      <c r="E44" s="73" t="s">
        <v>28</v>
      </c>
      <c r="F44" s="73" t="s">
        <v>54</v>
      </c>
      <c r="G44" s="626">
        <v>15</v>
      </c>
      <c r="H44" s="626">
        <v>3</v>
      </c>
      <c r="I44" s="629">
        <f>SUM(G44:H44)</f>
        <v>18</v>
      </c>
      <c r="J44" s="628">
        <v>0</v>
      </c>
      <c r="K44" s="628">
        <v>0</v>
      </c>
      <c r="L44" s="628">
        <v>0</v>
      </c>
      <c r="M44" s="626">
        <v>13</v>
      </c>
      <c r="N44" s="629">
        <f>SUM(J44:M44)</f>
        <v>13</v>
      </c>
      <c r="O44" s="71" t="s">
        <v>120</v>
      </c>
      <c r="P44" s="998">
        <v>187425</v>
      </c>
    </row>
    <row r="45" spans="1:16" ht="16.5" thickBot="1">
      <c r="A45" s="951"/>
      <c r="B45" s="1306"/>
      <c r="C45" s="1307"/>
      <c r="D45" s="1005">
        <v>11581.95</v>
      </c>
      <c r="E45" s="1006" t="s">
        <v>28</v>
      </c>
      <c r="F45" s="1006" t="s">
        <v>55</v>
      </c>
      <c r="G45" s="1007">
        <v>33.299999999999997</v>
      </c>
      <c r="H45" s="1008">
        <v>8.5</v>
      </c>
      <c r="I45" s="344">
        <f>SUM(G45:H45)</f>
        <v>41.8</v>
      </c>
      <c r="J45" s="340">
        <v>0</v>
      </c>
      <c r="K45" s="1008">
        <v>0</v>
      </c>
      <c r="L45" s="1008">
        <v>0</v>
      </c>
      <c r="M45" s="1008">
        <v>18</v>
      </c>
      <c r="N45" s="344">
        <f>SUM(J45:M45)</f>
        <v>18</v>
      </c>
      <c r="O45" s="1009" t="s">
        <v>161</v>
      </c>
      <c r="P45" s="1010">
        <v>0</v>
      </c>
    </row>
    <row r="46" spans="1:16" ht="15.75">
      <c r="A46" s="550"/>
      <c r="B46" s="551"/>
      <c r="C46" s="552"/>
      <c r="D46" s="553"/>
      <c r="E46" s="554"/>
      <c r="F46" s="555"/>
      <c r="G46" s="556"/>
      <c r="H46" s="556"/>
      <c r="I46" s="556"/>
      <c r="J46" s="557"/>
      <c r="K46" s="557"/>
      <c r="L46" s="557"/>
      <c r="M46" s="556"/>
      <c r="N46" s="556"/>
      <c r="O46" s="558"/>
      <c r="P46" s="299"/>
    </row>
    <row r="47" spans="1:16" ht="15.75">
      <c r="A47" s="542">
        <v>4</v>
      </c>
      <c r="B47" s="540" t="s">
        <v>48</v>
      </c>
      <c r="C47" s="909" t="s">
        <v>31</v>
      </c>
      <c r="D47" s="1013">
        <v>1654.3</v>
      </c>
      <c r="E47" s="222" t="s">
        <v>28</v>
      </c>
      <c r="F47" s="646" t="s">
        <v>187</v>
      </c>
      <c r="G47" s="629">
        <v>3.5</v>
      </c>
      <c r="H47" s="629">
        <v>0</v>
      </c>
      <c r="I47" s="629">
        <f t="shared" ref="I47:I48" si="15">SUM(G47:H47)</f>
        <v>3.5</v>
      </c>
      <c r="J47" s="111">
        <v>0</v>
      </c>
      <c r="K47" s="111">
        <v>0</v>
      </c>
      <c r="L47" s="111">
        <v>0</v>
      </c>
      <c r="M47" s="627">
        <v>1</v>
      </c>
      <c r="N47" s="629">
        <f t="shared" ref="N47:N48" si="16">SUM(J47:M47)</f>
        <v>1</v>
      </c>
      <c r="O47" s="680" t="s">
        <v>19</v>
      </c>
      <c r="P47" s="841"/>
    </row>
    <row r="48" spans="1:16" ht="15.75">
      <c r="A48" s="542"/>
      <c r="B48" s="540"/>
      <c r="C48" s="909"/>
      <c r="D48" s="264"/>
      <c r="E48" s="222"/>
      <c r="F48" s="646" t="s">
        <v>51</v>
      </c>
      <c r="G48" s="629">
        <v>15</v>
      </c>
      <c r="H48" s="629">
        <v>0</v>
      </c>
      <c r="I48" s="629">
        <f t="shared" si="15"/>
        <v>15</v>
      </c>
      <c r="J48" s="111">
        <v>0</v>
      </c>
      <c r="K48" s="111">
        <v>0</v>
      </c>
      <c r="L48" s="111">
        <v>0</v>
      </c>
      <c r="M48" s="627">
        <v>2.5</v>
      </c>
      <c r="N48" s="629">
        <f t="shared" si="16"/>
        <v>2.5</v>
      </c>
      <c r="O48" s="680" t="s">
        <v>19</v>
      </c>
      <c r="P48" s="1296"/>
    </row>
    <row r="49" spans="1:16" ht="15.75">
      <c r="A49" s="542"/>
      <c r="B49" s="540"/>
      <c r="C49" s="909"/>
      <c r="D49" s="1013"/>
      <c r="E49" s="38"/>
      <c r="F49" s="646" t="s">
        <v>122</v>
      </c>
      <c r="G49" s="629">
        <v>21.1</v>
      </c>
      <c r="H49" s="629">
        <v>2.5</v>
      </c>
      <c r="I49" s="629">
        <f>SUM(G49:H49)</f>
        <v>23.6</v>
      </c>
      <c r="J49" s="111">
        <v>0</v>
      </c>
      <c r="K49" s="628">
        <v>0</v>
      </c>
      <c r="L49" s="627">
        <v>0.5</v>
      </c>
      <c r="M49" s="629">
        <v>7.5</v>
      </c>
      <c r="N49" s="629">
        <f>SUM(J49:M49)</f>
        <v>8</v>
      </c>
      <c r="O49" s="250" t="s">
        <v>123</v>
      </c>
      <c r="P49" s="350">
        <v>0</v>
      </c>
    </row>
    <row r="50" spans="1:16" ht="15.75">
      <c r="A50" s="542"/>
      <c r="B50" s="540"/>
      <c r="C50" s="909"/>
      <c r="D50" s="177"/>
      <c r="E50" s="38"/>
      <c r="F50" s="646" t="s">
        <v>188</v>
      </c>
      <c r="G50" s="629">
        <v>3.6</v>
      </c>
      <c r="H50" s="629">
        <v>0</v>
      </c>
      <c r="I50" s="629">
        <f t="shared" ref="I50:I51" si="17">SUM(G50:H50)</f>
        <v>3.6</v>
      </c>
      <c r="J50" s="111">
        <v>0</v>
      </c>
      <c r="K50" s="111">
        <v>0</v>
      </c>
      <c r="L50" s="111">
        <v>0</v>
      </c>
      <c r="M50" s="111">
        <v>0</v>
      </c>
      <c r="N50" s="629">
        <f t="shared" ref="N50:N51" si="18">SUM(J50:M50)</f>
        <v>0</v>
      </c>
      <c r="O50" s="680" t="s">
        <v>19</v>
      </c>
      <c r="P50" s="523"/>
    </row>
    <row r="51" spans="1:16" ht="15.75">
      <c r="A51" s="542"/>
      <c r="B51" s="540"/>
      <c r="C51" s="909"/>
      <c r="D51" s="177"/>
      <c r="E51" s="38"/>
      <c r="F51" s="646" t="s">
        <v>21</v>
      </c>
      <c r="G51" s="629">
        <v>1</v>
      </c>
      <c r="H51" s="629">
        <v>0</v>
      </c>
      <c r="I51" s="629">
        <f t="shared" si="17"/>
        <v>1</v>
      </c>
      <c r="J51" s="111">
        <v>0</v>
      </c>
      <c r="K51" s="111">
        <v>0</v>
      </c>
      <c r="L51" s="111">
        <v>0</v>
      </c>
      <c r="M51" s="111">
        <v>0</v>
      </c>
      <c r="N51" s="629">
        <f t="shared" si="18"/>
        <v>0</v>
      </c>
      <c r="O51" s="680" t="s">
        <v>19</v>
      </c>
      <c r="P51" s="523"/>
    </row>
    <row r="52" spans="1:16" ht="15.75">
      <c r="A52" s="934"/>
      <c r="B52" s="935"/>
      <c r="C52" s="575" t="s">
        <v>32</v>
      </c>
      <c r="D52" s="177">
        <v>463</v>
      </c>
      <c r="E52" s="38" t="s">
        <v>28</v>
      </c>
      <c r="F52" s="646" t="s">
        <v>125</v>
      </c>
      <c r="G52" s="629">
        <v>7.5</v>
      </c>
      <c r="H52" s="629">
        <v>0</v>
      </c>
      <c r="I52" s="629">
        <f>SUM(G52:H52)</f>
        <v>7.5</v>
      </c>
      <c r="J52" s="111">
        <v>0</v>
      </c>
      <c r="K52" s="111">
        <v>0</v>
      </c>
      <c r="L52" s="111">
        <v>0</v>
      </c>
      <c r="M52" s="111">
        <v>0</v>
      </c>
      <c r="N52" s="629">
        <f>SUM(J52:M52)</f>
        <v>0</v>
      </c>
      <c r="O52" s="680" t="s">
        <v>19</v>
      </c>
      <c r="P52" s="159"/>
    </row>
    <row r="53" spans="1:16" ht="15.75">
      <c r="A53" s="934"/>
      <c r="B53" s="935"/>
      <c r="C53" s="575"/>
      <c r="D53" s="177"/>
      <c r="E53" s="38"/>
      <c r="F53" s="646" t="s">
        <v>189</v>
      </c>
      <c r="G53" s="629">
        <v>3.5</v>
      </c>
      <c r="H53" s="629">
        <v>0</v>
      </c>
      <c r="I53" s="629">
        <f>SUM(G53:H53)</f>
        <v>3.5</v>
      </c>
      <c r="J53" s="111">
        <v>0</v>
      </c>
      <c r="K53" s="111">
        <v>0</v>
      </c>
      <c r="L53" s="111">
        <v>0</v>
      </c>
      <c r="M53" s="111">
        <v>0</v>
      </c>
      <c r="N53" s="629">
        <f>SUM(J53:M53)</f>
        <v>0</v>
      </c>
      <c r="O53" s="680" t="s">
        <v>19</v>
      </c>
      <c r="P53" s="159"/>
    </row>
    <row r="54" spans="1:16" ht="15.75">
      <c r="A54" s="934"/>
      <c r="B54" s="935"/>
      <c r="C54" s="575"/>
      <c r="D54" s="177"/>
      <c r="E54" s="38"/>
      <c r="F54" s="646" t="s">
        <v>190</v>
      </c>
      <c r="G54" s="629">
        <v>25</v>
      </c>
      <c r="H54" s="629">
        <v>0</v>
      </c>
      <c r="I54" s="629">
        <f>SUM(G54:H54)</f>
        <v>25</v>
      </c>
      <c r="J54" s="111">
        <v>0</v>
      </c>
      <c r="K54" s="111">
        <v>0</v>
      </c>
      <c r="L54" s="111">
        <v>0</v>
      </c>
      <c r="M54" s="111">
        <v>0</v>
      </c>
      <c r="N54" s="629">
        <f>SUM(J54:M54)</f>
        <v>0</v>
      </c>
      <c r="O54" s="680" t="s">
        <v>19</v>
      </c>
      <c r="P54" s="159"/>
    </row>
    <row r="55" spans="1:16" ht="15.75">
      <c r="A55" s="560"/>
      <c r="B55" s="561"/>
      <c r="C55" s="559" t="s">
        <v>33</v>
      </c>
      <c r="D55" s="366">
        <v>1279</v>
      </c>
      <c r="E55" s="38" t="s">
        <v>28</v>
      </c>
      <c r="F55" s="646" t="s">
        <v>191</v>
      </c>
      <c r="G55" s="629">
        <v>0.7</v>
      </c>
      <c r="H55" s="629">
        <v>0</v>
      </c>
      <c r="I55" s="629">
        <f>SUM(G55:H55)</f>
        <v>0.7</v>
      </c>
      <c r="J55" s="111">
        <v>0</v>
      </c>
      <c r="K55" s="111">
        <v>0</v>
      </c>
      <c r="L55" s="111">
        <v>0</v>
      </c>
      <c r="M55" s="627">
        <v>0</v>
      </c>
      <c r="N55" s="629">
        <f>SUM(J55:M55)</f>
        <v>0</v>
      </c>
      <c r="O55" s="250" t="s">
        <v>59</v>
      </c>
      <c r="P55" s="159"/>
    </row>
    <row r="56" spans="1:16" ht="15.75">
      <c r="A56" s="560"/>
      <c r="B56" s="561"/>
      <c r="C56" s="559"/>
      <c r="D56" s="366"/>
      <c r="E56" s="38"/>
      <c r="F56" s="646" t="s">
        <v>192</v>
      </c>
      <c r="G56" s="629">
        <v>2</v>
      </c>
      <c r="H56" s="629">
        <v>0</v>
      </c>
      <c r="I56" s="629">
        <f t="shared" ref="I56:I57" si="19">SUM(G56:H56)</f>
        <v>2</v>
      </c>
      <c r="J56" s="111">
        <v>0</v>
      </c>
      <c r="K56" s="111">
        <v>0</v>
      </c>
      <c r="L56" s="111">
        <v>0</v>
      </c>
      <c r="M56" s="627">
        <v>0</v>
      </c>
      <c r="N56" s="629">
        <f t="shared" ref="N56:N57" si="20">SUM(J56:M56)</f>
        <v>0</v>
      </c>
      <c r="O56" s="250" t="s">
        <v>59</v>
      </c>
      <c r="P56" s="159"/>
    </row>
    <row r="57" spans="1:16" ht="15.75">
      <c r="A57" s="560"/>
      <c r="B57" s="561"/>
      <c r="C57" s="559"/>
      <c r="D57" s="177"/>
      <c r="E57" s="38"/>
      <c r="F57" s="646" t="s">
        <v>193</v>
      </c>
      <c r="G57" s="629">
        <v>3</v>
      </c>
      <c r="H57" s="629">
        <v>0</v>
      </c>
      <c r="I57" s="629">
        <f t="shared" si="19"/>
        <v>3</v>
      </c>
      <c r="J57" s="111">
        <v>0</v>
      </c>
      <c r="K57" s="111">
        <v>0</v>
      </c>
      <c r="L57" s="111">
        <v>0</v>
      </c>
      <c r="M57" s="627">
        <v>0</v>
      </c>
      <c r="N57" s="629">
        <f t="shared" si="20"/>
        <v>0</v>
      </c>
      <c r="O57" s="250" t="s">
        <v>59</v>
      </c>
      <c r="P57" s="757"/>
    </row>
    <row r="58" spans="1:16" ht="15.75">
      <c r="A58" s="560"/>
      <c r="B58" s="561"/>
      <c r="C58" s="559"/>
      <c r="D58" s="366">
        <v>13949</v>
      </c>
      <c r="E58" s="38" t="s">
        <v>28</v>
      </c>
      <c r="F58" s="646" t="s">
        <v>68</v>
      </c>
      <c r="G58" s="629">
        <v>2</v>
      </c>
      <c r="H58" s="629">
        <v>0</v>
      </c>
      <c r="I58" s="629">
        <f>SUM(G58:H58)</f>
        <v>2</v>
      </c>
      <c r="J58" s="111">
        <v>0</v>
      </c>
      <c r="K58" s="111">
        <v>0</v>
      </c>
      <c r="L58" s="111">
        <v>0</v>
      </c>
      <c r="M58" s="627">
        <v>0</v>
      </c>
      <c r="N58" s="629">
        <f>SUM(J58:M58)</f>
        <v>0</v>
      </c>
      <c r="O58" s="250" t="s">
        <v>59</v>
      </c>
      <c r="P58" s="757"/>
    </row>
    <row r="59" spans="1:16" ht="15.75">
      <c r="A59" s="560"/>
      <c r="B59" s="561"/>
      <c r="C59" s="559"/>
      <c r="D59" s="366"/>
      <c r="E59" s="38"/>
      <c r="F59" s="646" t="s">
        <v>188</v>
      </c>
      <c r="G59" s="629">
        <v>2</v>
      </c>
      <c r="H59" s="629">
        <v>0</v>
      </c>
      <c r="I59" s="629">
        <f>SUM(G59:H59)</f>
        <v>2</v>
      </c>
      <c r="J59" s="111">
        <v>0</v>
      </c>
      <c r="K59" s="111">
        <v>0</v>
      </c>
      <c r="L59" s="111">
        <v>0</v>
      </c>
      <c r="M59" s="627">
        <v>0</v>
      </c>
      <c r="N59" s="629">
        <f>SUM(J59:M59)</f>
        <v>0</v>
      </c>
      <c r="O59" s="250" t="s">
        <v>59</v>
      </c>
      <c r="P59" s="757"/>
    </row>
    <row r="60" spans="1:16" ht="15.75">
      <c r="A60" s="545"/>
      <c r="B60" s="923"/>
      <c r="C60" s="924" t="s">
        <v>34</v>
      </c>
      <c r="D60" s="1013">
        <v>742.5</v>
      </c>
      <c r="E60" s="38" t="s">
        <v>28</v>
      </c>
      <c r="F60" s="646" t="s">
        <v>66</v>
      </c>
      <c r="G60" s="629">
        <v>2</v>
      </c>
      <c r="H60" s="111">
        <v>0</v>
      </c>
      <c r="I60" s="629">
        <f>SUM(G60:H60)</f>
        <v>2</v>
      </c>
      <c r="J60" s="111">
        <v>0</v>
      </c>
      <c r="K60" s="111">
        <v>0</v>
      </c>
      <c r="L60" s="111">
        <v>0</v>
      </c>
      <c r="M60" s="111">
        <v>0</v>
      </c>
      <c r="N60" s="102">
        <f>SUM(J60:M60)</f>
        <v>0</v>
      </c>
      <c r="O60" s="680" t="s">
        <v>19</v>
      </c>
      <c r="P60" s="302" t="s">
        <v>19</v>
      </c>
    </row>
    <row r="61" spans="1:16" ht="15.75">
      <c r="A61" s="545"/>
      <c r="B61" s="923"/>
      <c r="C61" s="924"/>
      <c r="D61" s="177"/>
      <c r="E61" s="38"/>
      <c r="F61" s="646" t="s">
        <v>71</v>
      </c>
      <c r="G61" s="629">
        <v>49.5</v>
      </c>
      <c r="H61" s="111">
        <v>0</v>
      </c>
      <c r="I61" s="629">
        <f>SUM(G61:H61)</f>
        <v>49.5</v>
      </c>
      <c r="J61" s="111">
        <v>0</v>
      </c>
      <c r="K61" s="111">
        <v>0</v>
      </c>
      <c r="L61" s="111">
        <v>0</v>
      </c>
      <c r="M61" s="627">
        <v>23</v>
      </c>
      <c r="N61" s="629">
        <f>SUM(J61:M61)</f>
        <v>23</v>
      </c>
      <c r="O61" s="250" t="s">
        <v>200</v>
      </c>
      <c r="P61" s="302"/>
    </row>
    <row r="62" spans="1:16" ht="15.75">
      <c r="A62" s="545"/>
      <c r="B62" s="923"/>
      <c r="C62" s="924"/>
      <c r="D62" s="177"/>
      <c r="E62" s="38"/>
      <c r="F62" s="646" t="s">
        <v>42</v>
      </c>
      <c r="G62" s="629">
        <v>7.3</v>
      </c>
      <c r="H62" s="111">
        <v>0</v>
      </c>
      <c r="I62" s="629">
        <f>SUM(G62:H62)</f>
        <v>7.3</v>
      </c>
      <c r="J62" s="111">
        <v>0</v>
      </c>
      <c r="K62" s="111">
        <v>0</v>
      </c>
      <c r="L62" s="111">
        <v>0</v>
      </c>
      <c r="M62" s="111">
        <v>0</v>
      </c>
      <c r="N62" s="102">
        <f>SUM(J62:M62)</f>
        <v>0</v>
      </c>
      <c r="O62" s="250" t="s">
        <v>197</v>
      </c>
      <c r="P62" s="302"/>
    </row>
    <row r="63" spans="1:16" ht="15.75">
      <c r="A63" s="545"/>
      <c r="B63" s="923"/>
      <c r="C63" s="924"/>
      <c r="D63" s="177"/>
      <c r="E63" s="38"/>
      <c r="F63" s="646"/>
      <c r="G63" s="629"/>
      <c r="H63" s="111"/>
      <c r="I63" s="629"/>
      <c r="J63" s="111"/>
      <c r="K63" s="111"/>
      <c r="L63" s="111"/>
      <c r="M63" s="111"/>
      <c r="N63" s="102"/>
      <c r="O63" s="250" t="s">
        <v>198</v>
      </c>
      <c r="P63" s="302"/>
    </row>
    <row r="64" spans="1:16" ht="15.75">
      <c r="A64" s="545"/>
      <c r="B64" s="923"/>
      <c r="C64" s="924"/>
      <c r="D64" s="1013"/>
      <c r="E64" s="38"/>
      <c r="F64" s="646" t="s">
        <v>126</v>
      </c>
      <c r="G64" s="629">
        <v>31</v>
      </c>
      <c r="H64" s="111">
        <v>0</v>
      </c>
      <c r="I64" s="629">
        <f t="shared" ref="I64:I65" si="21">SUM(G64:H64)</f>
        <v>31</v>
      </c>
      <c r="J64" s="111">
        <v>0</v>
      </c>
      <c r="K64" s="111">
        <v>0</v>
      </c>
      <c r="L64" s="111">
        <v>0</v>
      </c>
      <c r="M64" s="111">
        <v>0</v>
      </c>
      <c r="N64" s="102">
        <f t="shared" ref="N64:N65" si="22">SUM(J64:M64)</f>
        <v>0</v>
      </c>
      <c r="O64" s="250" t="s">
        <v>200</v>
      </c>
      <c r="P64" s="302" t="s">
        <v>19</v>
      </c>
    </row>
    <row r="65" spans="1:16" ht="15.75">
      <c r="A65" s="545"/>
      <c r="B65" s="923"/>
      <c r="C65" s="924"/>
      <c r="D65" s="177"/>
      <c r="E65" s="38"/>
      <c r="F65" s="646" t="s">
        <v>21</v>
      </c>
      <c r="G65" s="519">
        <v>3</v>
      </c>
      <c r="H65" s="111">
        <v>0</v>
      </c>
      <c r="I65" s="629">
        <f t="shared" si="21"/>
        <v>3</v>
      </c>
      <c r="J65" s="111">
        <v>0</v>
      </c>
      <c r="K65" s="111">
        <v>0</v>
      </c>
      <c r="L65" s="111">
        <v>0</v>
      </c>
      <c r="M65" s="111">
        <v>0</v>
      </c>
      <c r="N65" s="102">
        <f t="shared" si="22"/>
        <v>0</v>
      </c>
      <c r="O65" s="646" t="s">
        <v>201</v>
      </c>
      <c r="P65" s="578"/>
    </row>
    <row r="66" spans="1:16" ht="15.75">
      <c r="A66" s="545"/>
      <c r="B66" s="923"/>
      <c r="C66" s="924"/>
      <c r="D66" s="645"/>
      <c r="E66" s="38"/>
      <c r="F66" s="646" t="s">
        <v>194</v>
      </c>
      <c r="G66" s="629">
        <v>4</v>
      </c>
      <c r="H66" s="111">
        <v>0</v>
      </c>
      <c r="I66" s="629">
        <f>SUM(G66:H66)</f>
        <v>4</v>
      </c>
      <c r="J66" s="111">
        <v>0</v>
      </c>
      <c r="K66" s="111">
        <v>0</v>
      </c>
      <c r="L66" s="111">
        <v>0</v>
      </c>
      <c r="M66" s="111">
        <v>0</v>
      </c>
      <c r="N66" s="102">
        <f>SUM(J66:M66)</f>
        <v>0</v>
      </c>
      <c r="O66" s="250" t="s">
        <v>199</v>
      </c>
      <c r="P66" s="578"/>
    </row>
    <row r="67" spans="1:16" ht="15.75">
      <c r="A67" s="938"/>
      <c r="B67" s="939"/>
      <c r="C67" s="549" t="s">
        <v>35</v>
      </c>
      <c r="D67" s="221">
        <v>1031</v>
      </c>
      <c r="E67" s="222" t="s">
        <v>28</v>
      </c>
      <c r="F67" s="646" t="s">
        <v>65</v>
      </c>
      <c r="G67" s="629">
        <v>7.5</v>
      </c>
      <c r="H67" s="111">
        <v>0</v>
      </c>
      <c r="I67" s="629">
        <f>SUM(G67:H67)</f>
        <v>7.5</v>
      </c>
      <c r="J67" s="111">
        <v>0</v>
      </c>
      <c r="K67" s="111">
        <v>0</v>
      </c>
      <c r="L67" s="111">
        <v>0</v>
      </c>
      <c r="M67" s="111">
        <v>0</v>
      </c>
      <c r="N67" s="102">
        <f>SUM(J67:M67)</f>
        <v>0</v>
      </c>
      <c r="O67" s="250" t="s">
        <v>207</v>
      </c>
      <c r="P67" s="302"/>
    </row>
    <row r="68" spans="1:16" ht="15.75">
      <c r="A68" s="951"/>
      <c r="B68" s="1306"/>
      <c r="C68" s="1307"/>
      <c r="D68" s="221"/>
      <c r="E68" s="222"/>
      <c r="F68" s="646" t="s">
        <v>192</v>
      </c>
      <c r="G68" s="629">
        <v>2</v>
      </c>
      <c r="H68" s="111">
        <v>0</v>
      </c>
      <c r="I68" s="629">
        <f>SUM(G68:H68)</f>
        <v>2</v>
      </c>
      <c r="J68" s="111">
        <v>0</v>
      </c>
      <c r="K68" s="111">
        <v>0</v>
      </c>
      <c r="L68" s="111">
        <v>0</v>
      </c>
      <c r="M68" s="111">
        <v>0</v>
      </c>
      <c r="N68" s="102">
        <f>SUM(J68:M68)</f>
        <v>0</v>
      </c>
      <c r="O68" s="250" t="s">
        <v>59</v>
      </c>
      <c r="P68" s="302"/>
    </row>
    <row r="69" spans="1:16" ht="15.75">
      <c r="A69" s="951"/>
      <c r="B69" s="1306"/>
      <c r="C69" s="1307"/>
      <c r="D69" s="177">
        <v>350</v>
      </c>
      <c r="E69" s="38" t="s">
        <v>28</v>
      </c>
      <c r="F69" s="646" t="s">
        <v>20</v>
      </c>
      <c r="G69" s="629">
        <v>0.5</v>
      </c>
      <c r="H69" s="111">
        <v>0</v>
      </c>
      <c r="I69" s="629">
        <f>SUM(G69:H69)</f>
        <v>0.5</v>
      </c>
      <c r="J69" s="111">
        <v>0</v>
      </c>
      <c r="K69" s="111">
        <v>0</v>
      </c>
      <c r="L69" s="111">
        <v>0</v>
      </c>
      <c r="M69" s="111">
        <v>0</v>
      </c>
      <c r="N69" s="102">
        <f>SUM(J69:M69)</f>
        <v>0</v>
      </c>
      <c r="O69" s="250" t="s">
        <v>129</v>
      </c>
      <c r="P69" s="304" t="s">
        <v>19</v>
      </c>
    </row>
    <row r="70" spans="1:16" ht="15.75">
      <c r="A70" s="951"/>
      <c r="B70" s="1306"/>
      <c r="C70" s="1307"/>
      <c r="D70" s="177"/>
      <c r="E70" s="38"/>
      <c r="F70" s="646"/>
      <c r="G70" s="629"/>
      <c r="H70" s="111"/>
      <c r="I70" s="629"/>
      <c r="J70" s="111"/>
      <c r="K70" s="111"/>
      <c r="L70" s="111"/>
      <c r="M70" s="111"/>
      <c r="N70" s="102"/>
      <c r="O70" s="250" t="s">
        <v>202</v>
      </c>
      <c r="P70" s="302"/>
    </row>
    <row r="71" spans="1:16" ht="15.75">
      <c r="A71" s="951"/>
      <c r="B71" s="1306"/>
      <c r="C71" s="1307"/>
      <c r="D71" s="177"/>
      <c r="E71" s="38"/>
      <c r="F71" s="646"/>
      <c r="G71" s="629"/>
      <c r="H71" s="111"/>
      <c r="I71" s="629"/>
      <c r="J71" s="111"/>
      <c r="K71" s="111"/>
      <c r="L71" s="111"/>
      <c r="M71" s="111"/>
      <c r="N71" s="102"/>
      <c r="O71" s="250" t="s">
        <v>203</v>
      </c>
      <c r="P71" s="302"/>
    </row>
    <row r="72" spans="1:16" ht="15.75">
      <c r="A72" s="951"/>
      <c r="B72" s="1306"/>
      <c r="C72" s="1307"/>
      <c r="D72" s="177"/>
      <c r="E72" s="38"/>
      <c r="F72" s="646"/>
      <c r="G72" s="629"/>
      <c r="H72" s="111"/>
      <c r="I72" s="629"/>
      <c r="J72" s="111"/>
      <c r="K72" s="111"/>
      <c r="L72" s="111"/>
      <c r="M72" s="111"/>
      <c r="N72" s="102"/>
      <c r="O72" s="250" t="s">
        <v>204</v>
      </c>
      <c r="P72" s="302"/>
    </row>
    <row r="73" spans="1:16" ht="15.75">
      <c r="A73" s="951"/>
      <c r="B73" s="1306"/>
      <c r="C73" s="1307"/>
      <c r="D73" s="177"/>
      <c r="E73" s="38"/>
      <c r="F73" s="646" t="s">
        <v>30</v>
      </c>
      <c r="G73" s="629">
        <v>7</v>
      </c>
      <c r="H73" s="111">
        <v>0</v>
      </c>
      <c r="I73" s="629">
        <f>SUM(G73:H73)</f>
        <v>7</v>
      </c>
      <c r="J73" s="111">
        <v>0</v>
      </c>
      <c r="K73" s="111">
        <v>0</v>
      </c>
      <c r="L73" s="111">
        <v>0</v>
      </c>
      <c r="M73" s="111">
        <v>0</v>
      </c>
      <c r="N73" s="102">
        <f>SUM(J73:M73)</f>
        <v>0</v>
      </c>
      <c r="O73" s="250" t="s">
        <v>205</v>
      </c>
      <c r="P73" s="302"/>
    </row>
    <row r="74" spans="1:16" ht="15.75">
      <c r="A74" s="951"/>
      <c r="B74" s="1306"/>
      <c r="C74" s="1307"/>
      <c r="D74" s="177"/>
      <c r="E74" s="38"/>
      <c r="F74" s="646" t="s">
        <v>21</v>
      </c>
      <c r="G74" s="629">
        <v>1.5</v>
      </c>
      <c r="H74" s="111">
        <v>0</v>
      </c>
      <c r="I74" s="629">
        <f>SUM(G74:H74)</f>
        <v>1.5</v>
      </c>
      <c r="J74" s="111">
        <v>0</v>
      </c>
      <c r="K74" s="111">
        <v>0</v>
      </c>
      <c r="L74" s="111">
        <v>0</v>
      </c>
      <c r="M74" s="111">
        <v>0</v>
      </c>
      <c r="N74" s="102">
        <f>SUM(J74:M74)</f>
        <v>0</v>
      </c>
      <c r="O74" s="250" t="s">
        <v>206</v>
      </c>
      <c r="P74" s="302"/>
    </row>
    <row r="75" spans="1:16" ht="16.5" thickBot="1">
      <c r="A75" s="951"/>
      <c r="B75" s="1306"/>
      <c r="C75" s="1307"/>
      <c r="D75" s="905"/>
      <c r="E75" s="543"/>
      <c r="F75" s="1308"/>
      <c r="G75" s="883"/>
      <c r="H75" s="906"/>
      <c r="I75" s="950"/>
      <c r="J75" s="949"/>
      <c r="K75" s="949"/>
      <c r="L75" s="949"/>
      <c r="M75" s="949"/>
      <c r="N75" s="883"/>
      <c r="O75" s="941"/>
      <c r="P75" s="302"/>
    </row>
    <row r="76" spans="1:16" ht="15.75">
      <c r="A76" s="550"/>
      <c r="B76" s="551"/>
      <c r="C76" s="552"/>
      <c r="D76" s="553"/>
      <c r="E76" s="554"/>
      <c r="F76" s="555"/>
      <c r="G76" s="556"/>
      <c r="H76" s="556"/>
      <c r="I76" s="556"/>
      <c r="J76" s="557"/>
      <c r="K76" s="557"/>
      <c r="L76" s="557"/>
      <c r="M76" s="556"/>
      <c r="N76" s="556"/>
      <c r="O76" s="558"/>
      <c r="P76" s="299"/>
    </row>
    <row r="77" spans="1:16" ht="15.75">
      <c r="A77" s="542">
        <v>5</v>
      </c>
      <c r="B77" s="540" t="s">
        <v>49</v>
      </c>
      <c r="C77" s="909" t="s">
        <v>31</v>
      </c>
      <c r="D77" s="905" t="s">
        <v>19</v>
      </c>
      <c r="E77" s="543"/>
      <c r="F77" s="947" t="s">
        <v>19</v>
      </c>
      <c r="G77" s="883">
        <v>0</v>
      </c>
      <c r="H77" s="906">
        <v>0</v>
      </c>
      <c r="I77" s="948">
        <f>SUM(G77:H77)</f>
        <v>0</v>
      </c>
      <c r="J77" s="949">
        <v>0</v>
      </c>
      <c r="K77" s="949">
        <v>0</v>
      </c>
      <c r="L77" s="949">
        <v>0</v>
      </c>
      <c r="M77" s="949">
        <v>0</v>
      </c>
      <c r="N77" s="949">
        <v>0</v>
      </c>
      <c r="O77" s="950" t="s">
        <v>19</v>
      </c>
      <c r="P77" s="523">
        <v>0</v>
      </c>
    </row>
    <row r="78" spans="1:16" ht="15.75">
      <c r="A78" s="934"/>
      <c r="B78" s="935"/>
      <c r="C78" s="575" t="s">
        <v>32</v>
      </c>
      <c r="D78" s="905" t="s">
        <v>19</v>
      </c>
      <c r="E78" s="543"/>
      <c r="F78" s="947" t="s">
        <v>19</v>
      </c>
      <c r="G78" s="883">
        <v>0</v>
      </c>
      <c r="H78" s="906">
        <v>0</v>
      </c>
      <c r="I78" s="948">
        <f>SUM(G78:H78)</f>
        <v>0</v>
      </c>
      <c r="J78" s="949">
        <v>0</v>
      </c>
      <c r="K78" s="949">
        <v>0</v>
      </c>
      <c r="L78" s="949">
        <v>0</v>
      </c>
      <c r="M78" s="949">
        <v>0</v>
      </c>
      <c r="N78" s="949">
        <v>0</v>
      </c>
      <c r="O78" s="950" t="s">
        <v>19</v>
      </c>
      <c r="P78" s="523">
        <v>0</v>
      </c>
    </row>
    <row r="79" spans="1:16" ht="15.75">
      <c r="A79" s="560"/>
      <c r="B79" s="561"/>
      <c r="C79" s="559" t="s">
        <v>33</v>
      </c>
      <c r="D79" s="177">
        <v>13</v>
      </c>
      <c r="E79" s="38" t="s">
        <v>28</v>
      </c>
      <c r="F79" s="646" t="s">
        <v>125</v>
      </c>
      <c r="G79" s="629">
        <v>0.01</v>
      </c>
      <c r="H79" s="629">
        <v>0</v>
      </c>
      <c r="I79" s="629">
        <f>SUM(G79:H79)</f>
        <v>0.01</v>
      </c>
      <c r="J79" s="724">
        <v>0</v>
      </c>
      <c r="K79" s="724">
        <v>0</v>
      </c>
      <c r="L79" s="724">
        <v>0</v>
      </c>
      <c r="M79" s="724">
        <v>0</v>
      </c>
      <c r="N79" s="724">
        <v>0</v>
      </c>
      <c r="O79" s="723" t="s">
        <v>19</v>
      </c>
      <c r="P79" s="523">
        <v>0</v>
      </c>
    </row>
    <row r="80" spans="1:16" ht="15.75">
      <c r="A80" s="545"/>
      <c r="B80" s="923"/>
      <c r="C80" s="924" t="s">
        <v>34</v>
      </c>
      <c r="D80" s="898" t="s">
        <v>19</v>
      </c>
      <c r="E80" s="543"/>
      <c r="F80" s="933" t="s">
        <v>19</v>
      </c>
      <c r="G80" s="573">
        <v>0</v>
      </c>
      <c r="H80" s="573">
        <v>0</v>
      </c>
      <c r="I80" s="948">
        <f>SUM(G80:H80)</f>
        <v>0</v>
      </c>
      <c r="J80" s="949">
        <v>0</v>
      </c>
      <c r="K80" s="949">
        <v>0</v>
      </c>
      <c r="L80" s="949">
        <v>0</v>
      </c>
      <c r="M80" s="949">
        <v>0</v>
      </c>
      <c r="N80" s="949">
        <v>0</v>
      </c>
      <c r="O80" s="573" t="s">
        <v>19</v>
      </c>
      <c r="P80" s="302" t="s">
        <v>19</v>
      </c>
    </row>
    <row r="81" spans="1:16" ht="16.5" thickBot="1">
      <c r="A81" s="567"/>
      <c r="B81" s="568"/>
      <c r="C81" s="569" t="s">
        <v>35</v>
      </c>
      <c r="D81" s="570">
        <v>0</v>
      </c>
      <c r="E81" s="571"/>
      <c r="F81" s="942" t="s">
        <v>19</v>
      </c>
      <c r="G81" s="943">
        <v>0</v>
      </c>
      <c r="H81" s="944">
        <v>0</v>
      </c>
      <c r="I81" s="945">
        <f>SUM(G81:H81)</f>
        <v>0</v>
      </c>
      <c r="J81" s="943">
        <v>0</v>
      </c>
      <c r="K81" s="943">
        <v>0</v>
      </c>
      <c r="L81" s="946">
        <v>0</v>
      </c>
      <c r="M81" s="579">
        <v>0</v>
      </c>
      <c r="N81" s="579">
        <v>0</v>
      </c>
      <c r="O81" s="892">
        <v>0</v>
      </c>
      <c r="P81" s="893">
        <v>0</v>
      </c>
    </row>
    <row r="82" spans="1:16" ht="15.75">
      <c r="A82" s="562"/>
      <c r="B82" s="563"/>
      <c r="C82" s="1302"/>
      <c r="D82" s="564"/>
      <c r="E82" s="1303"/>
      <c r="F82" s="565"/>
      <c r="G82" s="566"/>
      <c r="H82" s="566"/>
      <c r="I82" s="566"/>
      <c r="J82" s="566"/>
      <c r="K82" s="566"/>
      <c r="L82" s="566"/>
      <c r="M82" s="566"/>
      <c r="N82" s="566"/>
      <c r="O82" s="565"/>
      <c r="P82" s="491"/>
    </row>
    <row r="83" spans="1:16" ht="15.75">
      <c r="A83" s="542">
        <v>6</v>
      </c>
      <c r="B83" s="540" t="s">
        <v>50</v>
      </c>
      <c r="C83" s="909" t="s">
        <v>31</v>
      </c>
      <c r="D83" s="905" t="s">
        <v>19</v>
      </c>
      <c r="E83" s="543"/>
      <c r="F83" s="947" t="s">
        <v>19</v>
      </c>
      <c r="G83" s="883">
        <v>0</v>
      </c>
      <c r="H83" s="906">
        <v>0</v>
      </c>
      <c r="I83" s="906">
        <v>0</v>
      </c>
      <c r="J83" s="906">
        <v>0</v>
      </c>
      <c r="K83" s="906">
        <v>0</v>
      </c>
      <c r="L83" s="906">
        <v>0</v>
      </c>
      <c r="M83" s="906">
        <v>0</v>
      </c>
      <c r="N83" s="541">
        <f t="shared" ref="N83:N86" si="23">SUM(J83:M83)</f>
        <v>0</v>
      </c>
      <c r="O83" s="950" t="s">
        <v>19</v>
      </c>
      <c r="P83" s="523">
        <v>0</v>
      </c>
    </row>
    <row r="84" spans="1:16" ht="15.75">
      <c r="A84" s="934"/>
      <c r="B84" s="935"/>
      <c r="C84" s="575" t="s">
        <v>32</v>
      </c>
      <c r="D84" s="905" t="s">
        <v>19</v>
      </c>
      <c r="E84" s="543"/>
      <c r="F84" s="947" t="s">
        <v>19</v>
      </c>
      <c r="G84" s="883">
        <v>0</v>
      </c>
      <c r="H84" s="906">
        <v>0</v>
      </c>
      <c r="I84" s="906">
        <v>0</v>
      </c>
      <c r="J84" s="906">
        <v>0</v>
      </c>
      <c r="K84" s="906">
        <v>0</v>
      </c>
      <c r="L84" s="906">
        <v>0</v>
      </c>
      <c r="M84" s="906">
        <v>0</v>
      </c>
      <c r="N84" s="548">
        <f t="shared" si="23"/>
        <v>0</v>
      </c>
      <c r="O84" s="950" t="s">
        <v>19</v>
      </c>
      <c r="P84" s="523">
        <v>0</v>
      </c>
    </row>
    <row r="85" spans="1:16" ht="15.75">
      <c r="A85" s="560"/>
      <c r="B85" s="561"/>
      <c r="C85" s="559" t="s">
        <v>33</v>
      </c>
      <c r="D85" s="905" t="s">
        <v>19</v>
      </c>
      <c r="E85" s="543"/>
      <c r="F85" s="947" t="s">
        <v>19</v>
      </c>
      <c r="G85" s="883">
        <v>0</v>
      </c>
      <c r="H85" s="906">
        <v>0</v>
      </c>
      <c r="I85" s="906">
        <v>0</v>
      </c>
      <c r="J85" s="906">
        <v>0</v>
      </c>
      <c r="K85" s="906">
        <v>0</v>
      </c>
      <c r="L85" s="906">
        <v>0</v>
      </c>
      <c r="M85" s="906">
        <v>0</v>
      </c>
      <c r="N85" s="548">
        <f t="shared" si="23"/>
        <v>0</v>
      </c>
      <c r="O85" s="950" t="s">
        <v>19</v>
      </c>
      <c r="P85" s="523">
        <v>0</v>
      </c>
    </row>
    <row r="86" spans="1:16" ht="15.75">
      <c r="A86" s="545"/>
      <c r="B86" s="923"/>
      <c r="C86" s="924" t="s">
        <v>34</v>
      </c>
      <c r="D86" s="905" t="s">
        <v>19</v>
      </c>
      <c r="E86" s="543"/>
      <c r="F86" s="947" t="s">
        <v>19</v>
      </c>
      <c r="G86" s="883">
        <v>0</v>
      </c>
      <c r="H86" s="906">
        <v>0</v>
      </c>
      <c r="I86" s="906">
        <v>0</v>
      </c>
      <c r="J86" s="906">
        <v>0</v>
      </c>
      <c r="K86" s="906">
        <v>0</v>
      </c>
      <c r="L86" s="906">
        <v>0</v>
      </c>
      <c r="M86" s="906">
        <v>0</v>
      </c>
      <c r="N86" s="548">
        <f t="shared" si="23"/>
        <v>0</v>
      </c>
      <c r="O86" s="950" t="s">
        <v>19</v>
      </c>
      <c r="P86" s="523">
        <v>0</v>
      </c>
    </row>
    <row r="87" spans="1:16" ht="15.75">
      <c r="A87" s="951"/>
      <c r="B87" s="952"/>
      <c r="C87" s="924" t="s">
        <v>35</v>
      </c>
      <c r="D87" s="264">
        <v>11107</v>
      </c>
      <c r="E87" s="222" t="s">
        <v>28</v>
      </c>
      <c r="F87" s="267" t="s">
        <v>20</v>
      </c>
      <c r="G87" s="265">
        <v>245</v>
      </c>
      <c r="H87" s="266">
        <v>136</v>
      </c>
      <c r="I87" s="268">
        <f>SUM(G87:H87)</f>
        <v>381</v>
      </c>
      <c r="J87" s="391">
        <v>0</v>
      </c>
      <c r="K87" s="391">
        <v>0</v>
      </c>
      <c r="L87" s="392">
        <v>0</v>
      </c>
      <c r="M87" s="393">
        <v>0</v>
      </c>
      <c r="N87" s="393">
        <f>SUM(J87:M87)</f>
        <v>0</v>
      </c>
      <c r="O87" s="269" t="s">
        <v>43</v>
      </c>
      <c r="P87" s="479">
        <v>296600000</v>
      </c>
    </row>
    <row r="88" spans="1:16" ht="16.5" thickBot="1">
      <c r="A88" s="567"/>
      <c r="B88" s="568"/>
      <c r="C88" s="569"/>
      <c r="D88" s="226"/>
      <c r="E88" s="227"/>
      <c r="F88" s="400" t="s">
        <v>30</v>
      </c>
      <c r="G88" s="401">
        <v>154</v>
      </c>
      <c r="H88" s="401">
        <v>62</v>
      </c>
      <c r="I88" s="268">
        <f>SUM(G88:H88)</f>
        <v>216</v>
      </c>
      <c r="J88" s="391">
        <v>0</v>
      </c>
      <c r="K88" s="391">
        <v>0</v>
      </c>
      <c r="L88" s="392">
        <v>0</v>
      </c>
      <c r="M88" s="342">
        <v>19</v>
      </c>
      <c r="N88" s="342">
        <f>SUM(J88:M88)</f>
        <v>19</v>
      </c>
      <c r="O88" s="27" t="s">
        <v>57</v>
      </c>
      <c r="P88" s="847"/>
    </row>
    <row r="89" spans="1:16" ht="15.75">
      <c r="A89" s="550"/>
      <c r="B89" s="551"/>
      <c r="C89" s="552"/>
      <c r="D89" s="553"/>
      <c r="E89" s="554"/>
      <c r="F89" s="555"/>
      <c r="G89" s="556"/>
      <c r="H89" s="556"/>
      <c r="I89" s="556"/>
      <c r="J89" s="557"/>
      <c r="K89" s="557"/>
      <c r="L89" s="557"/>
      <c r="M89" s="556"/>
      <c r="N89" s="556"/>
      <c r="O89" s="558"/>
      <c r="P89" s="299"/>
    </row>
    <row r="90" spans="1:16" ht="15.75">
      <c r="A90" s="542">
        <v>7</v>
      </c>
      <c r="B90" s="540" t="s">
        <v>80</v>
      </c>
      <c r="C90" s="909" t="s">
        <v>31</v>
      </c>
      <c r="D90" s="645">
        <v>72</v>
      </c>
      <c r="E90" s="38" t="s">
        <v>28</v>
      </c>
      <c r="F90" s="73" t="s">
        <v>23</v>
      </c>
      <c r="G90" s="626">
        <v>0.5</v>
      </c>
      <c r="H90" s="627">
        <v>0</v>
      </c>
      <c r="I90" s="626">
        <f>SUM(G90:H90)</f>
        <v>0.5</v>
      </c>
      <c r="J90" s="628">
        <v>0</v>
      </c>
      <c r="K90" s="628">
        <v>0</v>
      </c>
      <c r="L90" s="627">
        <v>0</v>
      </c>
      <c r="M90" s="626">
        <v>0.5</v>
      </c>
      <c r="N90" s="629">
        <f>SUM(J90:M90)</f>
        <v>0.5</v>
      </c>
      <c r="O90" s="71" t="s">
        <v>96</v>
      </c>
      <c r="P90" s="1068" t="s">
        <v>148</v>
      </c>
    </row>
    <row r="91" spans="1:16" ht="15.75">
      <c r="A91" s="542"/>
      <c r="B91" s="540"/>
      <c r="C91" s="909"/>
      <c r="D91" s="321"/>
      <c r="E91" s="38"/>
      <c r="F91" s="73" t="s">
        <v>147</v>
      </c>
      <c r="G91" s="626"/>
      <c r="H91" s="627"/>
      <c r="I91" s="629"/>
      <c r="J91" s="628"/>
      <c r="K91" s="628"/>
      <c r="L91" s="628"/>
      <c r="M91" s="626"/>
      <c r="N91" s="629"/>
      <c r="O91" s="71" t="s">
        <v>97</v>
      </c>
      <c r="P91" s="302"/>
    </row>
    <row r="92" spans="1:16" ht="15.75">
      <c r="A92" s="542"/>
      <c r="B92" s="540"/>
      <c r="C92" s="909"/>
      <c r="D92" s="321"/>
      <c r="E92" s="38"/>
      <c r="F92" s="73"/>
      <c r="G92" s="626"/>
      <c r="H92" s="627"/>
      <c r="I92" s="629"/>
      <c r="J92" s="628"/>
      <c r="K92" s="628"/>
      <c r="L92" s="628"/>
      <c r="M92" s="626"/>
      <c r="N92" s="629"/>
      <c r="O92" s="71" t="s">
        <v>98</v>
      </c>
      <c r="P92" s="302"/>
    </row>
    <row r="93" spans="1:16" ht="15.75">
      <c r="A93" s="542"/>
      <c r="B93" s="540"/>
      <c r="C93" s="909"/>
      <c r="D93" s="321"/>
      <c r="E93" s="38"/>
      <c r="F93" s="73"/>
      <c r="G93" s="626"/>
      <c r="H93" s="627"/>
      <c r="I93" s="629"/>
      <c r="J93" s="628"/>
      <c r="K93" s="628"/>
      <c r="L93" s="628"/>
      <c r="M93" s="626"/>
      <c r="N93" s="629"/>
      <c r="O93" s="71" t="s">
        <v>99</v>
      </c>
      <c r="P93" s="302"/>
    </row>
    <row r="94" spans="1:16" ht="15.75">
      <c r="A94" s="542"/>
      <c r="B94" s="540"/>
      <c r="C94" s="909"/>
      <c r="D94" s="321"/>
      <c r="E94" s="38"/>
      <c r="F94" s="73"/>
      <c r="G94" s="626"/>
      <c r="H94" s="627"/>
      <c r="I94" s="629"/>
      <c r="J94" s="628"/>
      <c r="K94" s="628"/>
      <c r="L94" s="628"/>
      <c r="M94" s="626"/>
      <c r="N94" s="629"/>
      <c r="O94" s="71" t="s">
        <v>100</v>
      </c>
      <c r="P94" s="302"/>
    </row>
    <row r="95" spans="1:16" ht="15.75">
      <c r="A95" s="542"/>
      <c r="B95" s="540"/>
      <c r="C95" s="909"/>
      <c r="D95" s="321"/>
      <c r="E95" s="38"/>
      <c r="F95" s="73"/>
      <c r="G95" s="626"/>
      <c r="H95" s="627"/>
      <c r="I95" s="629"/>
      <c r="J95" s="628"/>
      <c r="K95" s="628"/>
      <c r="L95" s="628"/>
      <c r="M95" s="626"/>
      <c r="N95" s="629"/>
      <c r="O95" s="71" t="s">
        <v>101</v>
      </c>
      <c r="P95" s="302"/>
    </row>
    <row r="96" spans="1:16" ht="15.75">
      <c r="A96" s="542"/>
      <c r="B96" s="540"/>
      <c r="C96" s="909"/>
      <c r="D96" s="321"/>
      <c r="E96" s="38"/>
      <c r="F96" s="73" t="s">
        <v>51</v>
      </c>
      <c r="G96" s="626">
        <v>0.5</v>
      </c>
      <c r="H96" s="627">
        <v>0</v>
      </c>
      <c r="I96" s="626">
        <f>SUM(G96:H96)</f>
        <v>0.5</v>
      </c>
      <c r="J96" s="628">
        <v>0</v>
      </c>
      <c r="K96" s="628">
        <v>0</v>
      </c>
      <c r="L96" s="627">
        <v>0</v>
      </c>
      <c r="M96" s="626">
        <v>0.5</v>
      </c>
      <c r="N96" s="629">
        <f>SUM(J96:M96)</f>
        <v>0.5</v>
      </c>
      <c r="O96" s="71" t="s">
        <v>102</v>
      </c>
      <c r="P96" s="1068" t="s">
        <v>148</v>
      </c>
    </row>
    <row r="97" spans="1:16" ht="15.75">
      <c r="A97" s="542"/>
      <c r="B97" s="540"/>
      <c r="C97" s="909"/>
      <c r="D97" s="321"/>
      <c r="E97" s="38"/>
      <c r="F97" s="73" t="s">
        <v>149</v>
      </c>
      <c r="G97" s="626"/>
      <c r="H97" s="627"/>
      <c r="I97" s="629"/>
      <c r="J97" s="628"/>
      <c r="K97" s="628"/>
      <c r="L97" s="628"/>
      <c r="M97" s="626"/>
      <c r="N97" s="629"/>
      <c r="O97" s="71" t="s">
        <v>103</v>
      </c>
      <c r="P97" s="302"/>
    </row>
    <row r="98" spans="1:16" ht="15.75">
      <c r="A98" s="542"/>
      <c r="B98" s="540"/>
      <c r="C98" s="909"/>
      <c r="D98" s="321"/>
      <c r="E98" s="38"/>
      <c r="F98" s="73"/>
      <c r="G98" s="626"/>
      <c r="H98" s="627"/>
      <c r="I98" s="629"/>
      <c r="J98" s="628"/>
      <c r="K98" s="628"/>
      <c r="L98" s="628"/>
      <c r="M98" s="626"/>
      <c r="N98" s="629"/>
      <c r="O98" s="71" t="s">
        <v>104</v>
      </c>
      <c r="P98" s="302"/>
    </row>
    <row r="99" spans="1:16" ht="15.75">
      <c r="A99" s="542"/>
      <c r="B99" s="540"/>
      <c r="C99" s="909"/>
      <c r="D99" s="321"/>
      <c r="E99" s="38"/>
      <c r="F99" s="73" t="s">
        <v>164</v>
      </c>
      <c r="G99" s="626">
        <v>1</v>
      </c>
      <c r="H99" s="627">
        <v>0</v>
      </c>
      <c r="I99" s="626">
        <f>SUM(G99:H99)</f>
        <v>1</v>
      </c>
      <c r="J99" s="628">
        <v>0</v>
      </c>
      <c r="K99" s="628">
        <v>0</v>
      </c>
      <c r="L99" s="627">
        <v>0</v>
      </c>
      <c r="M99" s="626">
        <v>1</v>
      </c>
      <c r="N99" s="629">
        <f>SUM(J99:M99)</f>
        <v>1</v>
      </c>
      <c r="O99" s="71" t="s">
        <v>166</v>
      </c>
      <c r="P99" s="1068" t="s">
        <v>148</v>
      </c>
    </row>
    <row r="100" spans="1:16" ht="15.75">
      <c r="A100" s="542"/>
      <c r="B100" s="540"/>
      <c r="C100" s="909"/>
      <c r="D100" s="321"/>
      <c r="E100" s="38"/>
      <c r="F100" s="73" t="s">
        <v>165</v>
      </c>
      <c r="G100" s="626"/>
      <c r="H100" s="627"/>
      <c r="I100" s="629"/>
      <c r="J100" s="628"/>
      <c r="K100" s="628"/>
      <c r="L100" s="628"/>
      <c r="M100" s="626"/>
      <c r="N100" s="629"/>
      <c r="O100" s="71" t="s">
        <v>215</v>
      </c>
      <c r="P100" s="302"/>
    </row>
    <row r="101" spans="1:16" ht="15.75">
      <c r="A101" s="542"/>
      <c r="B101" s="540"/>
      <c r="C101" s="909"/>
      <c r="D101" s="645">
        <v>76</v>
      </c>
      <c r="E101" s="38" t="s">
        <v>28</v>
      </c>
      <c r="F101" s="1440" t="s">
        <v>95</v>
      </c>
      <c r="G101" s="626">
        <v>0.75</v>
      </c>
      <c r="H101" s="627">
        <v>0</v>
      </c>
      <c r="I101" s="626">
        <f>SUM(G101:H101)</f>
        <v>0.75</v>
      </c>
      <c r="J101" s="628">
        <v>0</v>
      </c>
      <c r="K101" s="628">
        <v>0</v>
      </c>
      <c r="L101" s="627">
        <v>0</v>
      </c>
      <c r="M101" s="626">
        <v>0.75</v>
      </c>
      <c r="N101" s="629">
        <f>SUM(J101:M101)</f>
        <v>0.75</v>
      </c>
      <c r="O101" s="71" t="s">
        <v>105</v>
      </c>
      <c r="P101" s="1068" t="s">
        <v>148</v>
      </c>
    </row>
    <row r="102" spans="1:16" ht="15.75">
      <c r="A102" s="542"/>
      <c r="B102" s="540"/>
      <c r="C102" s="909"/>
      <c r="D102" s="645"/>
      <c r="E102" s="38"/>
      <c r="F102" s="1440"/>
      <c r="G102" s="626"/>
      <c r="H102" s="627"/>
      <c r="I102" s="629"/>
      <c r="J102" s="628"/>
      <c r="K102" s="628"/>
      <c r="L102" s="628"/>
      <c r="M102" s="626"/>
      <c r="N102" s="629"/>
      <c r="O102" s="71" t="s">
        <v>106</v>
      </c>
      <c r="P102" s="302"/>
    </row>
    <row r="103" spans="1:16" ht="15.75">
      <c r="A103" s="542"/>
      <c r="B103" s="540"/>
      <c r="C103" s="909"/>
      <c r="D103" s="645"/>
      <c r="E103" s="38"/>
      <c r="F103" s="73" t="s">
        <v>150</v>
      </c>
      <c r="G103" s="626"/>
      <c r="H103" s="627"/>
      <c r="I103" s="629"/>
      <c r="J103" s="628"/>
      <c r="K103" s="628"/>
      <c r="L103" s="628"/>
      <c r="M103" s="626"/>
      <c r="N103" s="629"/>
      <c r="O103" s="71" t="s">
        <v>107</v>
      </c>
      <c r="P103" s="302"/>
    </row>
    <row r="104" spans="1:16" ht="15.75">
      <c r="A104" s="542"/>
      <c r="B104" s="540"/>
      <c r="C104" s="909"/>
      <c r="D104" s="645"/>
      <c r="E104" s="38"/>
      <c r="F104" s="73" t="s">
        <v>151</v>
      </c>
      <c r="G104" s="626"/>
      <c r="H104" s="627"/>
      <c r="I104" s="629"/>
      <c r="J104" s="628"/>
      <c r="K104" s="628"/>
      <c r="L104" s="628"/>
      <c r="M104" s="626"/>
      <c r="N104" s="629"/>
      <c r="O104" s="71"/>
      <c r="P104" s="302"/>
    </row>
    <row r="105" spans="1:16" ht="15.75">
      <c r="A105" s="542"/>
      <c r="B105" s="540"/>
      <c r="C105" s="909"/>
      <c r="D105" s="645"/>
      <c r="E105" s="38"/>
      <c r="F105" s="73" t="s">
        <v>52</v>
      </c>
      <c r="G105" s="626">
        <v>0.85</v>
      </c>
      <c r="H105" s="627">
        <v>0</v>
      </c>
      <c r="I105" s="626">
        <f>SUM(G105:H105)</f>
        <v>0.85</v>
      </c>
      <c r="J105" s="628">
        <v>0</v>
      </c>
      <c r="K105" s="628">
        <v>0</v>
      </c>
      <c r="L105" s="627">
        <v>0</v>
      </c>
      <c r="M105" s="626">
        <v>0.85</v>
      </c>
      <c r="N105" s="629">
        <f>SUM(J105:M105)</f>
        <v>0.85</v>
      </c>
      <c r="O105" s="71" t="s">
        <v>108</v>
      </c>
      <c r="P105" s="1068" t="s">
        <v>148</v>
      </c>
    </row>
    <row r="106" spans="1:16" ht="15.75">
      <c r="A106" s="542"/>
      <c r="B106" s="540"/>
      <c r="C106" s="909"/>
      <c r="D106" s="645"/>
      <c r="E106" s="38"/>
      <c r="F106" s="73" t="s">
        <v>152</v>
      </c>
      <c r="G106" s="290"/>
      <c r="H106" s="290"/>
      <c r="I106" s="509"/>
      <c r="J106" s="510"/>
      <c r="K106" s="510"/>
      <c r="L106" s="510"/>
      <c r="M106" s="290"/>
      <c r="N106" s="509"/>
      <c r="O106" s="71" t="s">
        <v>109</v>
      </c>
      <c r="P106" s="302"/>
    </row>
    <row r="107" spans="1:16" ht="15.75">
      <c r="A107" s="542"/>
      <c r="B107" s="540"/>
      <c r="C107" s="909"/>
      <c r="D107" s="645"/>
      <c r="E107" s="38"/>
      <c r="F107" s="73" t="s">
        <v>153</v>
      </c>
      <c r="G107" s="290"/>
      <c r="H107" s="290"/>
      <c r="I107" s="509"/>
      <c r="J107" s="510"/>
      <c r="K107" s="510"/>
      <c r="L107" s="510"/>
      <c r="M107" s="290"/>
      <c r="N107" s="509"/>
      <c r="O107" s="71" t="s">
        <v>110</v>
      </c>
      <c r="P107" s="302"/>
    </row>
    <row r="108" spans="1:16" ht="15.75">
      <c r="A108" s="934"/>
      <c r="B108" s="935"/>
      <c r="C108" s="953" t="s">
        <v>32</v>
      </c>
      <c r="D108" s="632">
        <v>834</v>
      </c>
      <c r="E108" s="633" t="s">
        <v>28</v>
      </c>
      <c r="F108" s="73" t="s">
        <v>76</v>
      </c>
      <c r="G108" s="626">
        <v>0.5</v>
      </c>
      <c r="H108" s="1011">
        <v>1</v>
      </c>
      <c r="I108" s="626">
        <f>SUM(G108:H108)</f>
        <v>1.5</v>
      </c>
      <c r="J108" s="628">
        <v>0</v>
      </c>
      <c r="K108" s="628">
        <v>0</v>
      </c>
      <c r="L108" s="627">
        <v>0</v>
      </c>
      <c r="M108" s="626">
        <v>1.5</v>
      </c>
      <c r="N108" s="1304">
        <f>SUM(J108:M108)</f>
        <v>1.5</v>
      </c>
      <c r="O108" s="71" t="s">
        <v>111</v>
      </c>
      <c r="P108" s="1068" t="s">
        <v>148</v>
      </c>
    </row>
    <row r="109" spans="1:16" ht="15.75">
      <c r="A109" s="934"/>
      <c r="B109" s="935"/>
      <c r="C109" s="953"/>
      <c r="D109" s="632"/>
      <c r="E109" s="633"/>
      <c r="F109" s="73"/>
      <c r="G109" s="626"/>
      <c r="H109" s="1011"/>
      <c r="I109" s="626"/>
      <c r="J109" s="628"/>
      <c r="K109" s="628"/>
      <c r="L109" s="627"/>
      <c r="M109" s="626"/>
      <c r="N109" s="1304"/>
      <c r="O109" s="71" t="s">
        <v>264</v>
      </c>
      <c r="P109" s="1068"/>
    </row>
    <row r="110" spans="1:16" ht="15.75">
      <c r="A110" s="560"/>
      <c r="B110" s="561"/>
      <c r="C110" s="559" t="s">
        <v>33</v>
      </c>
      <c r="D110" s="905" t="s">
        <v>19</v>
      </c>
      <c r="E110" s="543"/>
      <c r="F110" s="947" t="s">
        <v>19</v>
      </c>
      <c r="G110" s="883">
        <v>0</v>
      </c>
      <c r="H110" s="906">
        <v>0</v>
      </c>
      <c r="I110" s="948">
        <f t="shared" ref="I110:I111" si="24">SUM(G110:H110)</f>
        <v>0</v>
      </c>
      <c r="J110" s="949">
        <v>0</v>
      </c>
      <c r="K110" s="949">
        <v>0</v>
      </c>
      <c r="L110" s="949">
        <v>0</v>
      </c>
      <c r="M110" s="949">
        <v>0</v>
      </c>
      <c r="N110" s="949">
        <v>0</v>
      </c>
      <c r="O110" s="941"/>
      <c r="P110" s="302" t="s">
        <v>19</v>
      </c>
    </row>
    <row r="111" spans="1:16" ht="15.75">
      <c r="A111" s="545"/>
      <c r="B111" s="923"/>
      <c r="C111" s="924" t="s">
        <v>34</v>
      </c>
      <c r="D111" s="898" t="s">
        <v>19</v>
      </c>
      <c r="E111" s="543"/>
      <c r="F111" s="933" t="s">
        <v>19</v>
      </c>
      <c r="G111" s="573">
        <v>0</v>
      </c>
      <c r="H111" s="573">
        <v>0</v>
      </c>
      <c r="I111" s="948">
        <f t="shared" si="24"/>
        <v>0</v>
      </c>
      <c r="J111" s="949">
        <v>0</v>
      </c>
      <c r="K111" s="949">
        <v>0</v>
      </c>
      <c r="L111" s="949">
        <v>0</v>
      </c>
      <c r="M111" s="949">
        <v>0</v>
      </c>
      <c r="N111" s="949">
        <v>0</v>
      </c>
      <c r="O111" s="573" t="s">
        <v>19</v>
      </c>
      <c r="P111" s="302" t="s">
        <v>19</v>
      </c>
    </row>
    <row r="112" spans="1:16" ht="52.5" customHeight="1">
      <c r="A112" s="951"/>
      <c r="B112" s="952"/>
      <c r="C112" s="954" t="s">
        <v>35</v>
      </c>
      <c r="D112" s="1110">
        <v>4458</v>
      </c>
      <c r="E112" s="633" t="s">
        <v>28</v>
      </c>
      <c r="F112" s="1111" t="s">
        <v>154</v>
      </c>
      <c r="G112" s="635">
        <v>6.1</v>
      </c>
      <c r="H112" s="635">
        <v>0.4</v>
      </c>
      <c r="I112" s="635">
        <f>SUM(G112:H112)</f>
        <v>6.5</v>
      </c>
      <c r="J112" s="641">
        <v>0</v>
      </c>
      <c r="K112" s="641">
        <v>0</v>
      </c>
      <c r="L112" s="641">
        <v>0</v>
      </c>
      <c r="M112" s="635">
        <v>5</v>
      </c>
      <c r="N112" s="691">
        <f>SUM(J112:M112)</f>
        <v>5</v>
      </c>
      <c r="O112" s="643" t="s">
        <v>155</v>
      </c>
      <c r="P112" s="1109" t="s">
        <v>156</v>
      </c>
    </row>
    <row r="113" spans="1:16" ht="34.5" customHeight="1" thickBot="1">
      <c r="A113" s="951"/>
      <c r="B113" s="952"/>
      <c r="C113" s="954"/>
      <c r="D113" s="1110"/>
      <c r="E113" s="633"/>
      <c r="F113" s="1111" t="s">
        <v>167</v>
      </c>
      <c r="G113" s="635">
        <v>2</v>
      </c>
      <c r="H113" s="635">
        <v>0</v>
      </c>
      <c r="I113" s="635">
        <f>SUM(G113:H113)</f>
        <v>2</v>
      </c>
      <c r="J113" s="641">
        <v>0</v>
      </c>
      <c r="K113" s="641">
        <v>0</v>
      </c>
      <c r="L113" s="641">
        <v>0</v>
      </c>
      <c r="M113" s="635">
        <v>2</v>
      </c>
      <c r="N113" s="691">
        <f>SUM(J113:M113)</f>
        <v>2</v>
      </c>
      <c r="O113" s="643" t="s">
        <v>168</v>
      </c>
      <c r="P113" s="1109" t="s">
        <v>156</v>
      </c>
    </row>
    <row r="114" spans="1:16" ht="15.75">
      <c r="A114" s="562"/>
      <c r="B114" s="563"/>
      <c r="C114" s="1330"/>
      <c r="D114" s="564"/>
      <c r="E114" s="1331"/>
      <c r="F114" s="565"/>
      <c r="G114" s="566"/>
      <c r="H114" s="566"/>
      <c r="I114" s="566"/>
      <c r="J114" s="566"/>
      <c r="K114" s="566"/>
      <c r="L114" s="566"/>
      <c r="M114" s="566"/>
      <c r="N114" s="566"/>
      <c r="O114" s="565"/>
      <c r="P114" s="491"/>
    </row>
    <row r="115" spans="1:16" ht="15.75">
      <c r="A115" s="542">
        <v>8</v>
      </c>
      <c r="B115" s="540" t="s">
        <v>81</v>
      </c>
      <c r="C115" s="909" t="s">
        <v>31</v>
      </c>
      <c r="D115" s="905" t="s">
        <v>19</v>
      </c>
      <c r="E115" s="543"/>
      <c r="F115" s="947" t="s">
        <v>19</v>
      </c>
      <c r="G115" s="883">
        <v>0</v>
      </c>
      <c r="H115" s="906">
        <v>0</v>
      </c>
      <c r="I115" s="906">
        <v>0</v>
      </c>
      <c r="J115" s="906">
        <v>0</v>
      </c>
      <c r="K115" s="906">
        <v>0</v>
      </c>
      <c r="L115" s="906">
        <v>0</v>
      </c>
      <c r="M115" s="906">
        <v>0</v>
      </c>
      <c r="N115" s="912">
        <f>SUM(J115:M115)</f>
        <v>0</v>
      </c>
      <c r="O115" s="950" t="s">
        <v>19</v>
      </c>
      <c r="P115" s="523">
        <v>0</v>
      </c>
    </row>
    <row r="116" spans="1:16" ht="15.75">
      <c r="A116" s="934"/>
      <c r="B116" s="935"/>
      <c r="C116" s="575" t="s">
        <v>32</v>
      </c>
      <c r="D116" s="905" t="s">
        <v>19</v>
      </c>
      <c r="E116" s="543"/>
      <c r="F116" s="947" t="s">
        <v>19</v>
      </c>
      <c r="G116" s="883">
        <v>0</v>
      </c>
      <c r="H116" s="906">
        <v>0</v>
      </c>
      <c r="I116" s="906">
        <v>0</v>
      </c>
      <c r="J116" s="906">
        <v>0</v>
      </c>
      <c r="K116" s="906">
        <v>0</v>
      </c>
      <c r="L116" s="906">
        <v>0</v>
      </c>
      <c r="M116" s="906">
        <v>0</v>
      </c>
      <c r="N116" s="548">
        <f>SUM(J116:M116)</f>
        <v>0</v>
      </c>
      <c r="O116" s="950" t="s">
        <v>19</v>
      </c>
      <c r="P116" s="523">
        <v>0</v>
      </c>
    </row>
    <row r="117" spans="1:16" ht="15.75">
      <c r="A117" s="560"/>
      <c r="B117" s="561"/>
      <c r="C117" s="559" t="s">
        <v>33</v>
      </c>
      <c r="D117" s="747">
        <v>1475</v>
      </c>
      <c r="E117" s="743" t="s">
        <v>28</v>
      </c>
      <c r="F117" s="743" t="s">
        <v>130</v>
      </c>
      <c r="G117" s="744">
        <v>28</v>
      </c>
      <c r="H117" s="744">
        <v>9</v>
      </c>
      <c r="I117" s="744">
        <f>SUM(G117:H117)</f>
        <v>37</v>
      </c>
      <c r="J117" s="745">
        <v>0</v>
      </c>
      <c r="K117" s="745">
        <v>0</v>
      </c>
      <c r="L117" s="741">
        <v>20</v>
      </c>
      <c r="M117" s="744">
        <v>17</v>
      </c>
      <c r="N117" s="265">
        <f>SUM(J117:M117)</f>
        <v>37</v>
      </c>
      <c r="O117" s="746" t="s">
        <v>131</v>
      </c>
      <c r="P117" s="1309">
        <v>12500000</v>
      </c>
    </row>
    <row r="118" spans="1:16" ht="15.75">
      <c r="A118" s="545"/>
      <c r="B118" s="923"/>
      <c r="C118" s="924" t="s">
        <v>34</v>
      </c>
      <c r="D118" s="905" t="s">
        <v>19</v>
      </c>
      <c r="E118" s="543"/>
      <c r="F118" s="947" t="s">
        <v>19</v>
      </c>
      <c r="G118" s="883">
        <v>0</v>
      </c>
      <c r="H118" s="906">
        <v>0</v>
      </c>
      <c r="I118" s="906">
        <v>0</v>
      </c>
      <c r="J118" s="906">
        <v>0</v>
      </c>
      <c r="K118" s="906">
        <v>0</v>
      </c>
      <c r="L118" s="906">
        <v>0</v>
      </c>
      <c r="M118" s="906">
        <v>0</v>
      </c>
      <c r="N118" s="912">
        <f>SUM(J118:M118)</f>
        <v>0</v>
      </c>
      <c r="O118" s="950" t="s">
        <v>19</v>
      </c>
      <c r="P118" s="523">
        <v>0</v>
      </c>
    </row>
    <row r="119" spans="1:16" ht="16.5" thickBot="1">
      <c r="A119" s="567"/>
      <c r="B119" s="568"/>
      <c r="C119" s="569" t="s">
        <v>35</v>
      </c>
      <c r="D119" s="1297">
        <v>247.5</v>
      </c>
      <c r="E119" s="848"/>
      <c r="F119" s="848" t="s">
        <v>55</v>
      </c>
      <c r="G119" s="873">
        <v>12</v>
      </c>
      <c r="H119" s="1298">
        <v>0</v>
      </c>
      <c r="I119" s="874">
        <f>SUM(G119:H119)</f>
        <v>12</v>
      </c>
      <c r="J119" s="875">
        <v>0</v>
      </c>
      <c r="K119" s="875">
        <v>0</v>
      </c>
      <c r="L119" s="875">
        <v>0</v>
      </c>
      <c r="M119" s="873">
        <v>12</v>
      </c>
      <c r="N119" s="874">
        <f>SUM(J119:M119)</f>
        <v>12</v>
      </c>
      <c r="O119" s="876" t="s">
        <v>209</v>
      </c>
      <c r="P119" s="1299">
        <v>6000000</v>
      </c>
    </row>
    <row r="120" spans="1:16" ht="15.75">
      <c r="A120" s="562"/>
      <c r="B120" s="563"/>
      <c r="C120" s="1330"/>
      <c r="D120" s="564"/>
      <c r="E120" s="1331"/>
      <c r="F120" s="565"/>
      <c r="G120" s="566"/>
      <c r="H120" s="566"/>
      <c r="I120" s="566"/>
      <c r="J120" s="566"/>
      <c r="K120" s="566"/>
      <c r="L120" s="566"/>
      <c r="M120" s="566"/>
      <c r="N120" s="566"/>
      <c r="O120" s="565"/>
      <c r="P120" s="491"/>
    </row>
    <row r="121" spans="1:16" ht="15.75">
      <c r="A121" s="542">
        <v>9</v>
      </c>
      <c r="B121" s="1358" t="s">
        <v>283</v>
      </c>
      <c r="C121" s="909" t="s">
        <v>31</v>
      </c>
      <c r="D121" s="414">
        <v>2291.1</v>
      </c>
      <c r="E121" s="222"/>
      <c r="F121" s="381" t="s">
        <v>52</v>
      </c>
      <c r="G121" s="296">
        <v>5.82</v>
      </c>
      <c r="H121" s="867">
        <v>2.75</v>
      </c>
      <c r="I121" s="454">
        <f>G121+H121</f>
        <v>8.57</v>
      </c>
      <c r="J121" s="370">
        <v>0</v>
      </c>
      <c r="K121" s="370">
        <v>0</v>
      </c>
      <c r="L121" s="370">
        <v>0</v>
      </c>
      <c r="M121" s="266">
        <v>0</v>
      </c>
      <c r="N121" s="296" t="s">
        <v>19</v>
      </c>
      <c r="O121" s="381" t="s">
        <v>127</v>
      </c>
      <c r="P121" s="347">
        <v>367500</v>
      </c>
    </row>
    <row r="122" spans="1:16" ht="31.5">
      <c r="A122" s="542"/>
      <c r="B122" s="1358"/>
      <c r="C122" s="909"/>
      <c r="D122" s="1041"/>
      <c r="E122" s="294"/>
      <c r="F122" s="1359" t="s">
        <v>26</v>
      </c>
      <c r="G122" s="1360">
        <v>5.82</v>
      </c>
      <c r="H122" s="1361">
        <v>2.75</v>
      </c>
      <c r="I122" s="1362">
        <f t="shared" ref="I122" si="25">G122+H122</f>
        <v>8.57</v>
      </c>
      <c r="J122" s="1363">
        <v>0</v>
      </c>
      <c r="K122" s="1363">
        <v>0</v>
      </c>
      <c r="L122" s="1363">
        <v>0</v>
      </c>
      <c r="M122" s="1364">
        <v>0</v>
      </c>
      <c r="N122" s="1365" t="s">
        <v>19</v>
      </c>
      <c r="O122" s="1335" t="s">
        <v>219</v>
      </c>
      <c r="P122" s="1366">
        <v>367500</v>
      </c>
    </row>
    <row r="123" spans="1:16" ht="15.75">
      <c r="A123" s="542"/>
      <c r="B123" s="1358"/>
      <c r="C123" s="909"/>
      <c r="D123" s="414">
        <v>2291.1</v>
      </c>
      <c r="E123" s="222" t="s">
        <v>28</v>
      </c>
      <c r="F123" s="381" t="s">
        <v>52</v>
      </c>
      <c r="G123" s="296">
        <v>5.82</v>
      </c>
      <c r="H123" s="867">
        <v>2.75</v>
      </c>
      <c r="I123" s="454">
        <f>G123+H123</f>
        <v>8.57</v>
      </c>
      <c r="J123" s="370">
        <v>0</v>
      </c>
      <c r="K123" s="370">
        <v>0</v>
      </c>
      <c r="L123" s="370">
        <v>0</v>
      </c>
      <c r="M123" s="266">
        <v>0</v>
      </c>
      <c r="N123" s="296" t="s">
        <v>19</v>
      </c>
      <c r="O123" s="381" t="s">
        <v>127</v>
      </c>
      <c r="P123" s="347">
        <v>367500</v>
      </c>
    </row>
    <row r="124" spans="1:16" ht="15.75" customHeight="1">
      <c r="A124" s="542"/>
      <c r="B124" s="1358"/>
      <c r="C124" s="909"/>
      <c r="D124" s="1041"/>
      <c r="E124" s="294"/>
      <c r="F124" s="1042" t="s">
        <v>26</v>
      </c>
      <c r="G124" s="378">
        <v>5.82</v>
      </c>
      <c r="H124" s="1044">
        <v>2.75</v>
      </c>
      <c r="I124" s="1045">
        <f t="shared" ref="I124:I129" si="26">G124+H124</f>
        <v>8.57</v>
      </c>
      <c r="J124" s="370">
        <v>0</v>
      </c>
      <c r="K124" s="370">
        <v>0</v>
      </c>
      <c r="L124" s="370">
        <v>0</v>
      </c>
      <c r="M124" s="266">
        <v>0</v>
      </c>
      <c r="N124" s="296" t="s">
        <v>19</v>
      </c>
      <c r="O124" s="1441" t="s">
        <v>219</v>
      </c>
      <c r="P124" s="347">
        <v>367500</v>
      </c>
    </row>
    <row r="125" spans="1:16" ht="15.75">
      <c r="A125" s="542"/>
      <c r="B125" s="1358"/>
      <c r="C125" s="909"/>
      <c r="D125" s="414"/>
      <c r="E125" s="222"/>
      <c r="F125" s="1046" t="s">
        <v>124</v>
      </c>
      <c r="G125" s="296">
        <v>6.08</v>
      </c>
      <c r="H125" s="867">
        <v>3</v>
      </c>
      <c r="I125" s="454">
        <f t="shared" si="26"/>
        <v>9.08</v>
      </c>
      <c r="J125" s="370">
        <v>0</v>
      </c>
      <c r="K125" s="370">
        <v>0</v>
      </c>
      <c r="L125" s="370">
        <v>0</v>
      </c>
      <c r="M125" s="266">
        <v>0</v>
      </c>
      <c r="N125" s="296" t="s">
        <v>19</v>
      </c>
      <c r="O125" s="1442"/>
      <c r="P125" s="347">
        <v>367500</v>
      </c>
    </row>
    <row r="126" spans="1:16" ht="15.75">
      <c r="A126" s="542"/>
      <c r="B126" s="1358"/>
      <c r="C126" s="909"/>
      <c r="D126" s="683"/>
      <c r="E126" s="38"/>
      <c r="F126" s="648" t="s">
        <v>51</v>
      </c>
      <c r="G126" s="677">
        <v>6.08</v>
      </c>
      <c r="H126" s="1038">
        <v>3</v>
      </c>
      <c r="I126" s="1040">
        <f t="shared" si="26"/>
        <v>9.08</v>
      </c>
      <c r="J126" s="370">
        <v>0</v>
      </c>
      <c r="K126" s="370">
        <v>0</v>
      </c>
      <c r="L126" s="370">
        <v>0</v>
      </c>
      <c r="M126" s="266">
        <v>0</v>
      </c>
      <c r="N126" s="296" t="s">
        <v>19</v>
      </c>
      <c r="O126" s="723"/>
      <c r="P126" s="347">
        <v>367500</v>
      </c>
    </row>
    <row r="127" spans="1:16" ht="15.75">
      <c r="A127" s="542"/>
      <c r="B127" s="1358"/>
      <c r="C127" s="909"/>
      <c r="D127" s="683"/>
      <c r="E127" s="38"/>
      <c r="F127" s="648" t="s">
        <v>217</v>
      </c>
      <c r="G127" s="677">
        <v>6.08</v>
      </c>
      <c r="H127" s="1038">
        <v>3</v>
      </c>
      <c r="I127" s="454">
        <f t="shared" si="26"/>
        <v>9.08</v>
      </c>
      <c r="J127" s="370">
        <v>0</v>
      </c>
      <c r="K127" s="370">
        <v>0</v>
      </c>
      <c r="L127" s="370">
        <v>0</v>
      </c>
      <c r="M127" s="266">
        <v>0</v>
      </c>
      <c r="N127" s="296" t="s">
        <v>19</v>
      </c>
      <c r="O127" s="723"/>
      <c r="P127" s="347">
        <v>367500</v>
      </c>
    </row>
    <row r="128" spans="1:16" ht="15.75">
      <c r="A128" s="542"/>
      <c r="B128" s="1358"/>
      <c r="C128" s="909"/>
      <c r="D128" s="683"/>
      <c r="E128" s="38"/>
      <c r="F128" s="648" t="s">
        <v>54</v>
      </c>
      <c r="G128" s="677">
        <v>5.4</v>
      </c>
      <c r="H128" s="1038">
        <v>2.6</v>
      </c>
      <c r="I128" s="454">
        <f t="shared" si="26"/>
        <v>8</v>
      </c>
      <c r="J128" s="370">
        <v>0</v>
      </c>
      <c r="K128" s="370">
        <v>0</v>
      </c>
      <c r="L128" s="370">
        <v>0</v>
      </c>
      <c r="M128" s="266">
        <v>0</v>
      </c>
      <c r="N128" s="296" t="s">
        <v>19</v>
      </c>
      <c r="O128" s="723"/>
      <c r="P128" s="347">
        <v>367500</v>
      </c>
    </row>
    <row r="129" spans="1:16" ht="15.75">
      <c r="A129" s="542"/>
      <c r="B129" s="1358"/>
      <c r="C129" s="909"/>
      <c r="D129" s="1137"/>
      <c r="E129" s="1351"/>
      <c r="F129" s="1164" t="s">
        <v>218</v>
      </c>
      <c r="G129" s="627">
        <v>0.43</v>
      </c>
      <c r="H129" s="1039">
        <v>0.23</v>
      </c>
      <c r="I129" s="454">
        <f t="shared" si="26"/>
        <v>0.66</v>
      </c>
      <c r="J129" s="370">
        <v>0</v>
      </c>
      <c r="K129" s="370">
        <v>0</v>
      </c>
      <c r="L129" s="370">
        <v>0</v>
      </c>
      <c r="M129" s="266">
        <v>0</v>
      </c>
      <c r="N129" s="296" t="s">
        <v>19</v>
      </c>
      <c r="O129" s="250"/>
      <c r="P129" s="347">
        <v>367500</v>
      </c>
    </row>
    <row r="130" spans="1:16" ht="15.75">
      <c r="A130" s="934"/>
      <c r="B130" s="935"/>
      <c r="C130" s="575" t="s">
        <v>32</v>
      </c>
      <c r="D130" s="763">
        <v>3660</v>
      </c>
      <c r="E130" s="222" t="s">
        <v>28</v>
      </c>
      <c r="F130" s="291" t="s">
        <v>125</v>
      </c>
      <c r="G130" s="265">
        <v>8.0399999999999991</v>
      </c>
      <c r="H130" s="265">
        <v>3.62</v>
      </c>
      <c r="I130" s="265">
        <f>G130+H130</f>
        <v>11.66</v>
      </c>
      <c r="J130" s="370">
        <v>0</v>
      </c>
      <c r="K130" s="370">
        <v>0</v>
      </c>
      <c r="L130" s="370">
        <v>0</v>
      </c>
      <c r="M130" s="265">
        <v>1.6</v>
      </c>
      <c r="N130" s="265">
        <f>SUM(J130:M130)</f>
        <v>1.6</v>
      </c>
      <c r="O130" s="765" t="s">
        <v>59</v>
      </c>
      <c r="P130" s="1249">
        <v>235000</v>
      </c>
    </row>
    <row r="131" spans="1:16" ht="15.75">
      <c r="A131" s="934"/>
      <c r="B131" s="935"/>
      <c r="C131" s="575"/>
      <c r="D131" s="177"/>
      <c r="E131" s="38"/>
      <c r="F131" s="646" t="s">
        <v>66</v>
      </c>
      <c r="G131" s="265">
        <v>8.0399999999999991</v>
      </c>
      <c r="H131" s="265">
        <v>3.62</v>
      </c>
      <c r="I131" s="265">
        <f t="shared" ref="I131:I136" si="27">G131+H131</f>
        <v>11.66</v>
      </c>
      <c r="J131" s="370">
        <v>0</v>
      </c>
      <c r="K131" s="370">
        <v>0</v>
      </c>
      <c r="L131" s="370">
        <v>0</v>
      </c>
      <c r="M131" s="265">
        <v>1.6</v>
      </c>
      <c r="N131" s="265">
        <f t="shared" ref="N131:N136" si="28">SUM(J131:M131)</f>
        <v>1.6</v>
      </c>
      <c r="O131" s="765" t="s">
        <v>59</v>
      </c>
      <c r="P131" s="1249"/>
    </row>
    <row r="132" spans="1:16" ht="15.75">
      <c r="A132" s="934"/>
      <c r="B132" s="935"/>
      <c r="C132" s="575"/>
      <c r="D132" s="177"/>
      <c r="E132" s="38"/>
      <c r="F132" s="646" t="s">
        <v>75</v>
      </c>
      <c r="G132" s="265">
        <v>8.0299999999999994</v>
      </c>
      <c r="H132" s="265">
        <v>3.62</v>
      </c>
      <c r="I132" s="265">
        <f t="shared" si="27"/>
        <v>11.649999999999999</v>
      </c>
      <c r="J132" s="370">
        <v>0</v>
      </c>
      <c r="K132" s="370">
        <v>0</v>
      </c>
      <c r="L132" s="370">
        <v>0</v>
      </c>
      <c r="M132" s="265">
        <v>1.6</v>
      </c>
      <c r="N132" s="265">
        <f t="shared" si="28"/>
        <v>1.6</v>
      </c>
      <c r="O132" s="765" t="s">
        <v>59</v>
      </c>
      <c r="P132" s="1249"/>
    </row>
    <row r="133" spans="1:16" ht="15.75">
      <c r="A133" s="934"/>
      <c r="B133" s="935"/>
      <c r="C133" s="575"/>
      <c r="D133" s="177"/>
      <c r="E133" s="38"/>
      <c r="F133" s="646" t="s">
        <v>220</v>
      </c>
      <c r="G133" s="265">
        <v>2.5499999999999998</v>
      </c>
      <c r="H133" s="265">
        <v>1.27</v>
      </c>
      <c r="I133" s="265">
        <f t="shared" si="27"/>
        <v>3.82</v>
      </c>
      <c r="J133" s="370">
        <v>0</v>
      </c>
      <c r="K133" s="370">
        <v>0</v>
      </c>
      <c r="L133" s="370">
        <v>0</v>
      </c>
      <c r="M133" s="265">
        <v>0.27</v>
      </c>
      <c r="N133" s="265">
        <f t="shared" si="28"/>
        <v>0.27</v>
      </c>
      <c r="O133" s="765" t="s">
        <v>59</v>
      </c>
      <c r="P133" s="1249"/>
    </row>
    <row r="134" spans="1:16" ht="15.75">
      <c r="A134" s="934"/>
      <c r="B134" s="935"/>
      <c r="C134" s="575"/>
      <c r="D134" s="177"/>
      <c r="E134" s="38"/>
      <c r="F134" s="646" t="s">
        <v>136</v>
      </c>
      <c r="G134" s="265">
        <v>5.48</v>
      </c>
      <c r="H134" s="265">
        <v>2.35</v>
      </c>
      <c r="I134" s="265">
        <f t="shared" si="27"/>
        <v>7.83</v>
      </c>
      <c r="J134" s="370">
        <v>0</v>
      </c>
      <c r="K134" s="370">
        <v>0</v>
      </c>
      <c r="L134" s="370">
        <v>0</v>
      </c>
      <c r="M134" s="265">
        <v>1.33</v>
      </c>
      <c r="N134" s="265">
        <f t="shared" si="28"/>
        <v>1.33</v>
      </c>
      <c r="O134" s="765" t="s">
        <v>59</v>
      </c>
      <c r="P134" s="1249"/>
    </row>
    <row r="135" spans="1:16" ht="15.75">
      <c r="A135" s="934"/>
      <c r="B135" s="935"/>
      <c r="C135" s="575"/>
      <c r="D135" s="177"/>
      <c r="E135" s="38"/>
      <c r="F135" s="646" t="s">
        <v>74</v>
      </c>
      <c r="G135" s="265">
        <v>1.86</v>
      </c>
      <c r="H135" s="265">
        <v>0.48</v>
      </c>
      <c r="I135" s="265">
        <f t="shared" si="27"/>
        <v>2.34</v>
      </c>
      <c r="J135" s="370">
        <v>0</v>
      </c>
      <c r="K135" s="370">
        <v>0</v>
      </c>
      <c r="L135" s="370">
        <v>0</v>
      </c>
      <c r="M135" s="265">
        <v>0.28000000000000003</v>
      </c>
      <c r="N135" s="265">
        <f t="shared" si="28"/>
        <v>0.28000000000000003</v>
      </c>
      <c r="O135" s="765" t="s">
        <v>59</v>
      </c>
      <c r="P135" s="1249"/>
    </row>
    <row r="136" spans="1:16" ht="15.75">
      <c r="A136" s="934"/>
      <c r="B136" s="935"/>
      <c r="C136" s="575"/>
      <c r="D136" s="763"/>
      <c r="E136" s="222"/>
      <c r="F136" s="646" t="s">
        <v>220</v>
      </c>
      <c r="G136" s="265">
        <v>2.5499999999999998</v>
      </c>
      <c r="H136" s="265">
        <v>1.27</v>
      </c>
      <c r="I136" s="265">
        <f t="shared" si="27"/>
        <v>3.82</v>
      </c>
      <c r="J136" s="370">
        <v>0</v>
      </c>
      <c r="K136" s="370">
        <v>0</v>
      </c>
      <c r="L136" s="370">
        <v>0</v>
      </c>
      <c r="M136" s="265">
        <v>0.27</v>
      </c>
      <c r="N136" s="265">
        <f t="shared" si="28"/>
        <v>0.27</v>
      </c>
      <c r="O136" s="765" t="s">
        <v>59</v>
      </c>
      <c r="P136" s="1249"/>
    </row>
    <row r="137" spans="1:16" ht="15.75">
      <c r="A137" s="560"/>
      <c r="B137" s="561"/>
      <c r="C137" s="559" t="s">
        <v>33</v>
      </c>
      <c r="D137" s="221">
        <v>33043.22</v>
      </c>
      <c r="E137" s="222" t="s">
        <v>28</v>
      </c>
      <c r="F137" s="382" t="s">
        <v>136</v>
      </c>
      <c r="G137" s="224">
        <v>20.95</v>
      </c>
      <c r="H137" s="342">
        <v>18.5</v>
      </c>
      <c r="I137" s="342">
        <f>G137+H137</f>
        <v>39.450000000000003</v>
      </c>
      <c r="J137" s="258">
        <v>0</v>
      </c>
      <c r="K137" s="258">
        <v>0</v>
      </c>
      <c r="L137" s="258">
        <v>0</v>
      </c>
      <c r="M137" s="224">
        <v>7.67</v>
      </c>
      <c r="N137" s="408">
        <f>J137+K137+L137+M137</f>
        <v>7.67</v>
      </c>
      <c r="O137" s="244" t="s">
        <v>223</v>
      </c>
      <c r="P137" s="1254">
        <v>63500000</v>
      </c>
    </row>
    <row r="138" spans="1:16" ht="15.75">
      <c r="A138" s="560"/>
      <c r="B138" s="561"/>
      <c r="C138" s="559"/>
      <c r="D138" s="321"/>
      <c r="E138" s="38"/>
      <c r="F138" s="413" t="s">
        <v>61</v>
      </c>
      <c r="G138" s="224">
        <v>20.95</v>
      </c>
      <c r="H138" s="509">
        <v>18.5</v>
      </c>
      <c r="I138" s="342">
        <f t="shared" ref="I138:I145" si="29">G138+H138</f>
        <v>39.450000000000003</v>
      </c>
      <c r="J138" s="258">
        <v>0</v>
      </c>
      <c r="K138" s="258">
        <v>0</v>
      </c>
      <c r="L138" s="258">
        <v>0</v>
      </c>
      <c r="M138" s="290">
        <v>7.67</v>
      </c>
      <c r="N138" s="408">
        <f t="shared" ref="N138:N145" si="30">J138+K138+L138+M138</f>
        <v>7.67</v>
      </c>
      <c r="O138" s="113" t="s">
        <v>223</v>
      </c>
      <c r="P138" s="1254">
        <v>63500000</v>
      </c>
    </row>
    <row r="139" spans="1:16" ht="15.75">
      <c r="A139" s="560"/>
      <c r="B139" s="561"/>
      <c r="C139" s="559"/>
      <c r="D139" s="321"/>
      <c r="E139" s="38"/>
      <c r="F139" s="413" t="s">
        <v>25</v>
      </c>
      <c r="G139" s="224">
        <v>20.95</v>
      </c>
      <c r="H139" s="509">
        <v>18.5</v>
      </c>
      <c r="I139" s="342">
        <f t="shared" si="29"/>
        <v>39.450000000000003</v>
      </c>
      <c r="J139" s="258">
        <v>0</v>
      </c>
      <c r="K139" s="258">
        <v>0</v>
      </c>
      <c r="L139" s="258">
        <v>0</v>
      </c>
      <c r="M139" s="290">
        <v>7.67</v>
      </c>
      <c r="N139" s="408">
        <f t="shared" si="30"/>
        <v>7.67</v>
      </c>
      <c r="O139" s="113" t="s">
        <v>224</v>
      </c>
      <c r="P139" s="1254">
        <v>63500000</v>
      </c>
    </row>
    <row r="140" spans="1:16" ht="15.75">
      <c r="A140" s="560"/>
      <c r="B140" s="561"/>
      <c r="C140" s="559"/>
      <c r="D140" s="321"/>
      <c r="E140" s="38"/>
      <c r="F140" s="413" t="s">
        <v>137</v>
      </c>
      <c r="G140" s="290">
        <v>6.72</v>
      </c>
      <c r="H140" s="290">
        <v>11.96</v>
      </c>
      <c r="I140" s="342">
        <f t="shared" si="29"/>
        <v>18.68</v>
      </c>
      <c r="J140" s="258">
        <v>0</v>
      </c>
      <c r="K140" s="258">
        <v>0</v>
      </c>
      <c r="L140" s="258">
        <v>0</v>
      </c>
      <c r="M140" s="290">
        <v>1.82</v>
      </c>
      <c r="N140" s="408">
        <f t="shared" si="30"/>
        <v>1.82</v>
      </c>
      <c r="O140" s="113" t="s">
        <v>59</v>
      </c>
      <c r="P140" s="1254">
        <v>63500000</v>
      </c>
    </row>
    <row r="141" spans="1:16" ht="15.75">
      <c r="A141" s="560"/>
      <c r="B141" s="561"/>
      <c r="C141" s="559"/>
      <c r="D141" s="321"/>
      <c r="E141" s="38"/>
      <c r="F141" s="413" t="s">
        <v>221</v>
      </c>
      <c r="G141" s="224">
        <v>20.95</v>
      </c>
      <c r="H141" s="509">
        <v>18.45</v>
      </c>
      <c r="I141" s="342">
        <f t="shared" si="29"/>
        <v>39.4</v>
      </c>
      <c r="J141" s="258">
        <v>0</v>
      </c>
      <c r="K141" s="258">
        <v>0</v>
      </c>
      <c r="L141" s="258">
        <v>0</v>
      </c>
      <c r="M141" s="290">
        <v>7.67</v>
      </c>
      <c r="N141" s="408">
        <f t="shared" si="30"/>
        <v>7.67</v>
      </c>
      <c r="O141" s="113" t="s">
        <v>59</v>
      </c>
      <c r="P141" s="1254">
        <v>63500000</v>
      </c>
    </row>
    <row r="142" spans="1:16" ht="15.75">
      <c r="A142" s="560"/>
      <c r="B142" s="561"/>
      <c r="C142" s="559"/>
      <c r="D142" s="321"/>
      <c r="E142" s="38"/>
      <c r="F142" s="413" t="s">
        <v>222</v>
      </c>
      <c r="G142" s="290">
        <v>9.56</v>
      </c>
      <c r="H142" s="509">
        <v>4.5</v>
      </c>
      <c r="I142" s="342">
        <f t="shared" si="29"/>
        <v>14.06</v>
      </c>
      <c r="J142" s="258">
        <v>0</v>
      </c>
      <c r="K142" s="258">
        <v>0</v>
      </c>
      <c r="L142" s="258">
        <v>0</v>
      </c>
      <c r="M142" s="509">
        <v>4</v>
      </c>
      <c r="N142" s="408">
        <f t="shared" si="30"/>
        <v>4</v>
      </c>
      <c r="O142" s="113" t="s">
        <v>59</v>
      </c>
      <c r="P142" s="1254">
        <v>63500000</v>
      </c>
    </row>
    <row r="143" spans="1:16" ht="15.75">
      <c r="A143" s="560"/>
      <c r="B143" s="561"/>
      <c r="C143" s="559"/>
      <c r="D143" s="221"/>
      <c r="E143" s="222"/>
      <c r="F143" s="413" t="s">
        <v>137</v>
      </c>
      <c r="G143" s="290">
        <v>6.72</v>
      </c>
      <c r="H143" s="290">
        <v>11.96</v>
      </c>
      <c r="I143" s="342">
        <f t="shared" si="29"/>
        <v>18.68</v>
      </c>
      <c r="J143" s="258">
        <v>0</v>
      </c>
      <c r="K143" s="258">
        <v>0</v>
      </c>
      <c r="L143" s="258">
        <v>0</v>
      </c>
      <c r="M143" s="290">
        <v>1.82</v>
      </c>
      <c r="N143" s="408">
        <f t="shared" si="30"/>
        <v>1.82</v>
      </c>
      <c r="O143" s="113" t="s">
        <v>59</v>
      </c>
      <c r="P143" s="1254">
        <v>63500000</v>
      </c>
    </row>
    <row r="144" spans="1:16" ht="15.75">
      <c r="A144" s="560"/>
      <c r="B144" s="561"/>
      <c r="C144" s="559"/>
      <c r="D144" s="683"/>
      <c r="E144" s="38"/>
      <c r="F144" s="413" t="s">
        <v>221</v>
      </c>
      <c r="G144" s="224">
        <v>20.95</v>
      </c>
      <c r="H144" s="509">
        <v>18.45</v>
      </c>
      <c r="I144" s="342">
        <f t="shared" si="29"/>
        <v>39.4</v>
      </c>
      <c r="J144" s="258">
        <v>0</v>
      </c>
      <c r="K144" s="258">
        <v>0</v>
      </c>
      <c r="L144" s="258">
        <v>0</v>
      </c>
      <c r="M144" s="290">
        <v>7.67</v>
      </c>
      <c r="N144" s="408">
        <f t="shared" si="30"/>
        <v>7.67</v>
      </c>
      <c r="O144" s="113" t="s">
        <v>59</v>
      </c>
      <c r="P144" s="1254">
        <v>63500000</v>
      </c>
    </row>
    <row r="145" spans="1:16" ht="15.75">
      <c r="A145" s="560"/>
      <c r="B145" s="561"/>
      <c r="C145" s="559"/>
      <c r="D145" s="683"/>
      <c r="E145" s="38"/>
      <c r="F145" s="413" t="s">
        <v>222</v>
      </c>
      <c r="G145" s="290">
        <v>9.56</v>
      </c>
      <c r="H145" s="509">
        <v>4.5</v>
      </c>
      <c r="I145" s="342">
        <f t="shared" si="29"/>
        <v>14.06</v>
      </c>
      <c r="J145" s="258">
        <v>0</v>
      </c>
      <c r="K145" s="258">
        <v>0</v>
      </c>
      <c r="L145" s="258">
        <v>0</v>
      </c>
      <c r="M145" s="509">
        <v>4</v>
      </c>
      <c r="N145" s="408">
        <f t="shared" si="30"/>
        <v>4</v>
      </c>
      <c r="O145" s="113" t="s">
        <v>59</v>
      </c>
      <c r="P145" s="1254">
        <v>63500000</v>
      </c>
    </row>
    <row r="146" spans="1:16" ht="15.75">
      <c r="A146" s="545"/>
      <c r="B146" s="923"/>
      <c r="C146" s="924" t="s">
        <v>34</v>
      </c>
      <c r="D146" s="1354">
        <v>11.5</v>
      </c>
      <c r="E146" s="1353" t="s">
        <v>28</v>
      </c>
      <c r="F146" s="382" t="s">
        <v>136</v>
      </c>
      <c r="G146" s="224">
        <v>0.14000000000000001</v>
      </c>
      <c r="H146" s="342">
        <v>0.1</v>
      </c>
      <c r="I146" s="342">
        <f>G146+H146</f>
        <v>0.24000000000000002</v>
      </c>
      <c r="J146" s="258">
        <v>0</v>
      </c>
      <c r="K146" s="258">
        <v>0</v>
      </c>
      <c r="L146" s="258">
        <v>0</v>
      </c>
      <c r="M146" s="224">
        <v>0</v>
      </c>
      <c r="N146" s="224" t="s">
        <v>19</v>
      </c>
      <c r="O146" s="244" t="s">
        <v>59</v>
      </c>
      <c r="P146" s="304" t="s">
        <v>19</v>
      </c>
    </row>
    <row r="147" spans="1:16" ht="15.75">
      <c r="A147" s="545"/>
      <c r="B147" s="923"/>
      <c r="C147" s="924"/>
      <c r="D147" s="898"/>
      <c r="E147" s="543"/>
      <c r="F147" s="413" t="s">
        <v>66</v>
      </c>
      <c r="G147" s="322">
        <v>0.27</v>
      </c>
      <c r="H147" s="322">
        <v>0.14000000000000001</v>
      </c>
      <c r="I147" s="342">
        <f t="shared" ref="I147:I152" si="31">G147+H147</f>
        <v>0.41000000000000003</v>
      </c>
      <c r="J147" s="258">
        <v>0</v>
      </c>
      <c r="K147" s="258">
        <v>0</v>
      </c>
      <c r="L147" s="258">
        <v>0</v>
      </c>
      <c r="M147" s="224">
        <v>0</v>
      </c>
      <c r="N147" s="224" t="s">
        <v>19</v>
      </c>
      <c r="O147" s="244" t="s">
        <v>59</v>
      </c>
      <c r="P147" s="304" t="s">
        <v>19</v>
      </c>
    </row>
    <row r="148" spans="1:16" ht="15.75">
      <c r="A148" s="545"/>
      <c r="B148" s="923"/>
      <c r="C148" s="924"/>
      <c r="D148" s="898"/>
      <c r="E148" s="543"/>
      <c r="F148" s="413" t="s">
        <v>25</v>
      </c>
      <c r="G148" s="322">
        <v>0.44</v>
      </c>
      <c r="H148" s="436">
        <v>0.18</v>
      </c>
      <c r="I148" s="342">
        <f t="shared" si="31"/>
        <v>0.62</v>
      </c>
      <c r="J148" s="258">
        <v>0</v>
      </c>
      <c r="K148" s="258">
        <v>0</v>
      </c>
      <c r="L148" s="258">
        <v>0</v>
      </c>
      <c r="M148" s="224">
        <v>0</v>
      </c>
      <c r="N148" s="224" t="s">
        <v>19</v>
      </c>
      <c r="O148" s="244" t="s">
        <v>59</v>
      </c>
      <c r="P148" s="304" t="s">
        <v>19</v>
      </c>
    </row>
    <row r="149" spans="1:16" ht="15.75">
      <c r="A149" s="545"/>
      <c r="B149" s="923"/>
      <c r="C149" s="924"/>
      <c r="D149" s="898"/>
      <c r="E149" s="543"/>
      <c r="F149" s="413" t="s">
        <v>225</v>
      </c>
      <c r="G149" s="322">
        <v>0.15</v>
      </c>
      <c r="H149" s="436">
        <v>0.1</v>
      </c>
      <c r="I149" s="342">
        <f t="shared" si="31"/>
        <v>0.25</v>
      </c>
      <c r="J149" s="258">
        <v>0</v>
      </c>
      <c r="K149" s="258">
        <v>0</v>
      </c>
      <c r="L149" s="258">
        <v>0</v>
      </c>
      <c r="M149" s="224">
        <v>0</v>
      </c>
      <c r="N149" s="224" t="s">
        <v>19</v>
      </c>
      <c r="O149" s="244" t="s">
        <v>59</v>
      </c>
      <c r="P149" s="304" t="s">
        <v>19</v>
      </c>
    </row>
    <row r="150" spans="1:16" ht="15.75">
      <c r="A150" s="545"/>
      <c r="B150" s="923"/>
      <c r="C150" s="924"/>
      <c r="D150" s="898"/>
      <c r="E150" s="543"/>
      <c r="F150" s="413" t="s">
        <v>71</v>
      </c>
      <c r="G150" s="322">
        <v>0.15</v>
      </c>
      <c r="H150" s="322">
        <v>0.28999999999999998</v>
      </c>
      <c r="I150" s="342">
        <f t="shared" si="31"/>
        <v>0.43999999999999995</v>
      </c>
      <c r="J150" s="258">
        <v>0</v>
      </c>
      <c r="K150" s="258">
        <v>0</v>
      </c>
      <c r="L150" s="258">
        <v>0</v>
      </c>
      <c r="M150" s="224">
        <v>0</v>
      </c>
      <c r="N150" s="224" t="s">
        <v>19</v>
      </c>
      <c r="O150" s="244" t="s">
        <v>59</v>
      </c>
      <c r="P150" s="304" t="s">
        <v>19</v>
      </c>
    </row>
    <row r="151" spans="1:16" ht="15.75">
      <c r="A151" s="545"/>
      <c r="B151" s="923"/>
      <c r="C151" s="924"/>
      <c r="D151" s="898"/>
      <c r="E151" s="543"/>
      <c r="F151" s="413" t="s">
        <v>70</v>
      </c>
      <c r="G151" s="436">
        <v>0.4</v>
      </c>
      <c r="H151" s="322">
        <v>0.19</v>
      </c>
      <c r="I151" s="342">
        <f t="shared" si="31"/>
        <v>0.59000000000000008</v>
      </c>
      <c r="J151" s="258">
        <v>0</v>
      </c>
      <c r="K151" s="258">
        <v>0</v>
      </c>
      <c r="L151" s="258">
        <v>0</v>
      </c>
      <c r="M151" s="224">
        <v>0</v>
      </c>
      <c r="N151" s="224" t="s">
        <v>19</v>
      </c>
      <c r="O151" s="244" t="s">
        <v>59</v>
      </c>
      <c r="P151" s="304" t="s">
        <v>19</v>
      </c>
    </row>
    <row r="152" spans="1:16" ht="15.75">
      <c r="A152" s="545"/>
      <c r="B152" s="923"/>
      <c r="C152" s="924"/>
      <c r="D152" s="435"/>
      <c r="E152" s="222"/>
      <c r="F152" s="413" t="s">
        <v>70</v>
      </c>
      <c r="G152" s="436">
        <v>0.4</v>
      </c>
      <c r="H152" s="322">
        <v>0.19</v>
      </c>
      <c r="I152" s="342">
        <f t="shared" si="31"/>
        <v>0.59000000000000008</v>
      </c>
      <c r="J152" s="258">
        <v>0</v>
      </c>
      <c r="K152" s="258">
        <v>0</v>
      </c>
      <c r="L152" s="258">
        <v>0</v>
      </c>
      <c r="M152" s="224">
        <v>0</v>
      </c>
      <c r="N152" s="224" t="s">
        <v>19</v>
      </c>
      <c r="O152" s="244" t="s">
        <v>59</v>
      </c>
      <c r="P152" s="347">
        <v>0</v>
      </c>
    </row>
    <row r="153" spans="1:16" ht="15.75">
      <c r="A153" s="951"/>
      <c r="B153" s="952"/>
      <c r="C153" s="924" t="s">
        <v>35</v>
      </c>
      <c r="D153" s="414">
        <v>6515.07</v>
      </c>
      <c r="E153" s="222" t="s">
        <v>28</v>
      </c>
      <c r="F153" s="381" t="s">
        <v>54</v>
      </c>
      <c r="G153" s="296">
        <v>3.53</v>
      </c>
      <c r="H153" s="867">
        <v>1.68</v>
      </c>
      <c r="I153" s="454">
        <f>G153+H153</f>
        <v>5.21</v>
      </c>
      <c r="J153" s="370">
        <v>0</v>
      </c>
      <c r="K153" s="370">
        <v>0</v>
      </c>
      <c r="L153" s="370">
        <v>0</v>
      </c>
      <c r="M153" s="266">
        <v>0</v>
      </c>
      <c r="N153" s="296">
        <f>J153+K153+L153+M153</f>
        <v>0</v>
      </c>
      <c r="O153" s="1432" t="s">
        <v>228</v>
      </c>
      <c r="P153" s="1434">
        <v>625000</v>
      </c>
    </row>
    <row r="154" spans="1:16" ht="15.75">
      <c r="A154" s="1371"/>
      <c r="B154" s="952"/>
      <c r="C154" s="1357"/>
      <c r="D154" s="1051"/>
      <c r="E154" s="38"/>
      <c r="F154" s="648" t="s">
        <v>55</v>
      </c>
      <c r="G154" s="677">
        <v>9.08</v>
      </c>
      <c r="H154" s="1038">
        <v>3.85</v>
      </c>
      <c r="I154" s="454">
        <f t="shared" ref="I154:I158" si="32">G154+H154</f>
        <v>12.93</v>
      </c>
      <c r="J154" s="370">
        <v>0</v>
      </c>
      <c r="K154" s="370">
        <v>0</v>
      </c>
      <c r="L154" s="370">
        <v>0</v>
      </c>
      <c r="M154" s="266">
        <v>3.2</v>
      </c>
      <c r="N154" s="296">
        <f t="shared" ref="N154:N158" si="33">J154+K154+L154+M154</f>
        <v>3.2</v>
      </c>
      <c r="O154" s="1443"/>
      <c r="P154" s="1444"/>
    </row>
    <row r="155" spans="1:16" ht="15.75">
      <c r="A155" s="1371"/>
      <c r="B155" s="952"/>
      <c r="C155" s="1357"/>
      <c r="D155" s="1051"/>
      <c r="E155" s="38"/>
      <c r="F155" s="648" t="s">
        <v>226</v>
      </c>
      <c r="G155" s="677">
        <v>9.08</v>
      </c>
      <c r="H155" s="1038">
        <v>3.85</v>
      </c>
      <c r="I155" s="454">
        <f t="shared" si="32"/>
        <v>12.93</v>
      </c>
      <c r="J155" s="370">
        <v>0</v>
      </c>
      <c r="K155" s="370">
        <v>0</v>
      </c>
      <c r="L155" s="370">
        <v>0</v>
      </c>
      <c r="M155" s="266">
        <v>3.2</v>
      </c>
      <c r="N155" s="296">
        <f t="shared" si="33"/>
        <v>3.2</v>
      </c>
      <c r="O155" s="1443"/>
      <c r="P155" s="1444"/>
    </row>
    <row r="156" spans="1:16" ht="15.75">
      <c r="A156" s="1371"/>
      <c r="B156" s="952"/>
      <c r="C156" s="1357"/>
      <c r="D156" s="1051"/>
      <c r="E156" s="38"/>
      <c r="F156" s="648" t="s">
        <v>136</v>
      </c>
      <c r="G156" s="677">
        <v>6.93</v>
      </c>
      <c r="H156" s="1038">
        <v>2.57</v>
      </c>
      <c r="I156" s="1045">
        <f t="shared" si="32"/>
        <v>9.5</v>
      </c>
      <c r="J156" s="1211">
        <v>0</v>
      </c>
      <c r="K156" s="1211">
        <v>0</v>
      </c>
      <c r="L156" s="1211">
        <v>0</v>
      </c>
      <c r="M156" s="1212">
        <v>1.38</v>
      </c>
      <c r="N156" s="378">
        <f t="shared" si="33"/>
        <v>1.38</v>
      </c>
      <c r="O156" s="723"/>
      <c r="P156" s="1444"/>
    </row>
    <row r="157" spans="1:16" ht="15.75">
      <c r="A157" s="1372"/>
      <c r="B157" s="592"/>
      <c r="C157" s="601"/>
      <c r="D157" s="414"/>
      <c r="E157" s="222"/>
      <c r="F157" s="648" t="s">
        <v>55</v>
      </c>
      <c r="G157" s="677">
        <v>9.08</v>
      </c>
      <c r="H157" s="1038">
        <v>3.85</v>
      </c>
      <c r="I157" s="454">
        <f t="shared" si="32"/>
        <v>12.93</v>
      </c>
      <c r="J157" s="370">
        <v>0</v>
      </c>
      <c r="K157" s="370">
        <v>0</v>
      </c>
      <c r="L157" s="370">
        <v>0</v>
      </c>
      <c r="M157" s="266">
        <v>3.2</v>
      </c>
      <c r="N157" s="296">
        <f t="shared" si="33"/>
        <v>3.2</v>
      </c>
      <c r="O157" s="1432" t="s">
        <v>228</v>
      </c>
      <c r="P157" s="1434">
        <v>625000</v>
      </c>
    </row>
    <row r="158" spans="1:16" ht="16.5" thickBot="1">
      <c r="A158" s="1373"/>
      <c r="B158" s="1375"/>
      <c r="C158" s="1374"/>
      <c r="D158" s="1344"/>
      <c r="E158" s="126"/>
      <c r="F158" s="1345" t="s">
        <v>227</v>
      </c>
      <c r="G158" s="1346">
        <v>9.08</v>
      </c>
      <c r="H158" s="1347">
        <v>3.85</v>
      </c>
      <c r="I158" s="1348">
        <f t="shared" si="32"/>
        <v>12.93</v>
      </c>
      <c r="J158" s="1349">
        <v>0</v>
      </c>
      <c r="K158" s="1349">
        <v>0</v>
      </c>
      <c r="L158" s="1349">
        <v>0</v>
      </c>
      <c r="M158" s="316">
        <v>3.2</v>
      </c>
      <c r="N158" s="1350">
        <f t="shared" si="33"/>
        <v>3.2</v>
      </c>
      <c r="O158" s="1433"/>
      <c r="P158" s="1435"/>
    </row>
    <row r="159" spans="1:16">
      <c r="D159" s="1367"/>
      <c r="E159" s="1368"/>
      <c r="F159" s="1368"/>
      <c r="G159" s="1369"/>
      <c r="H159" s="1369"/>
      <c r="I159" s="1367"/>
      <c r="J159" s="1369"/>
      <c r="K159" s="1369"/>
      <c r="L159" s="1369"/>
      <c r="M159" s="1369"/>
      <c r="N159" s="1367"/>
      <c r="O159" s="1368"/>
      <c r="P159" s="1370"/>
    </row>
    <row r="160" spans="1:16">
      <c r="A160" s="1"/>
      <c r="B160" s="1"/>
      <c r="C160" s="1"/>
      <c r="D160" s="1"/>
      <c r="E160" s="1"/>
      <c r="F160" s="1"/>
      <c r="G160" s="1"/>
      <c r="H160" s="1"/>
      <c r="I160" s="1"/>
      <c r="J160" s="1"/>
      <c r="K160" s="1"/>
      <c r="L160" s="1"/>
      <c r="M160" s="1"/>
      <c r="N160" s="1" t="s">
        <v>262</v>
      </c>
      <c r="O160" s="1"/>
    </row>
    <row r="161" spans="1:15">
      <c r="A161" s="1457" t="s">
        <v>36</v>
      </c>
      <c r="B161" s="1457"/>
      <c r="C161" s="1457"/>
      <c r="D161" s="1"/>
      <c r="E161" s="1457"/>
      <c r="F161" s="1457"/>
      <c r="G161" s="1457"/>
      <c r="H161" s="1457"/>
      <c r="I161" s="1457"/>
      <c r="J161" s="1457"/>
      <c r="K161" s="1457"/>
      <c r="L161" s="1"/>
      <c r="M161" s="1"/>
      <c r="N161" s="1"/>
      <c r="O161" s="1"/>
    </row>
    <row r="162" spans="1:15" ht="15.75">
      <c r="A162" s="1457" t="s">
        <v>37</v>
      </c>
      <c r="B162" s="1457"/>
      <c r="C162" s="1457"/>
      <c r="D162" s="1"/>
      <c r="E162" s="1457"/>
      <c r="F162" s="1457"/>
      <c r="G162" s="1457"/>
      <c r="H162" s="1457"/>
      <c r="I162" s="1457"/>
      <c r="J162" s="1457"/>
      <c r="K162" s="1457"/>
      <c r="L162" s="1"/>
      <c r="N162" s="583"/>
      <c r="O162" s="581" t="s">
        <v>58</v>
      </c>
    </row>
    <row r="163" spans="1:15" ht="15.75">
      <c r="A163" s="1"/>
      <c r="B163" s="1"/>
      <c r="C163" s="1"/>
      <c r="D163" s="1"/>
      <c r="E163" s="1"/>
      <c r="F163" s="1"/>
      <c r="G163" s="1"/>
      <c r="H163" s="1"/>
      <c r="I163" s="1"/>
      <c r="J163" s="1"/>
      <c r="K163" s="1"/>
      <c r="L163" s="1"/>
      <c r="N163" s="135"/>
      <c r="O163" s="581"/>
    </row>
    <row r="164" spans="1:15" ht="15.75">
      <c r="A164" s="1"/>
      <c r="B164" s="1"/>
      <c r="C164" s="1"/>
      <c r="D164" s="1"/>
      <c r="E164" s="1"/>
      <c r="F164" s="1"/>
      <c r="G164" s="1"/>
      <c r="H164" s="1"/>
      <c r="I164" s="1"/>
      <c r="J164" s="1"/>
      <c r="K164" s="1"/>
      <c r="L164" s="1"/>
      <c r="N164" s="135"/>
      <c r="O164" s="581"/>
    </row>
    <row r="165" spans="1:15" ht="15.75">
      <c r="A165" s="1"/>
      <c r="B165" s="1"/>
      <c r="C165" s="1"/>
      <c r="D165" s="1"/>
      <c r="E165" s="1"/>
      <c r="F165" s="1"/>
      <c r="G165" s="1"/>
      <c r="H165" s="1"/>
      <c r="I165" s="1"/>
      <c r="J165" s="1"/>
      <c r="K165" s="1"/>
      <c r="L165" s="1"/>
      <c r="N165" s="135"/>
      <c r="O165" s="581"/>
    </row>
    <row r="166" spans="1:15" ht="15.75">
      <c r="A166" s="1470" t="s">
        <v>38</v>
      </c>
      <c r="B166" s="1470"/>
      <c r="C166" s="1470"/>
      <c r="D166" s="1"/>
      <c r="E166" s="1470"/>
      <c r="F166" s="1470"/>
      <c r="G166" s="1470"/>
      <c r="H166" s="1470"/>
      <c r="I166" s="1470"/>
      <c r="J166" s="1470"/>
      <c r="K166" s="1470"/>
      <c r="L166" s="1"/>
      <c r="N166" s="584"/>
      <c r="O166" s="580" t="s">
        <v>39</v>
      </c>
    </row>
    <row r="167" spans="1:15" ht="15.75">
      <c r="A167" s="1457" t="s">
        <v>40</v>
      </c>
      <c r="B167" s="1457"/>
      <c r="C167" s="1457"/>
      <c r="D167" s="1"/>
      <c r="E167" s="1457"/>
      <c r="F167" s="1457"/>
      <c r="G167" s="1457"/>
      <c r="H167" s="1457"/>
      <c r="I167" s="1457"/>
      <c r="J167" s="1457"/>
      <c r="K167" s="1457"/>
      <c r="L167" s="1"/>
      <c r="N167" s="583"/>
      <c r="O167" s="599" t="s">
        <v>92</v>
      </c>
    </row>
    <row r="178" spans="6:14">
      <c r="F178" t="s">
        <v>31</v>
      </c>
      <c r="G178" s="514">
        <f>G10+G19+G35+G36+G47+G48+G49+G50+G51+G77+G83+G90+G96+G99+G101+G105+G115+G121+G122+G123+G124+G125+G126+G127+G128+G129</f>
        <v>127.06999999999998</v>
      </c>
      <c r="H178" s="514">
        <f>H10+H19+H35+H36+H47+H48+H49+H50+H51+H77+H83+H90+H96+H99+H101+H105+H115+H121+H122+H123+H124+H125+H126+H127+H128+H129</f>
        <v>25.330000000000002</v>
      </c>
      <c r="I178" s="748">
        <f>G178+H178</f>
        <v>152.39999999999998</v>
      </c>
      <c r="J178" s="514">
        <f t="shared" ref="J178:M178" si="34">J10+J19+J35+J36+J47+J48+J49+J50+J51+J77+J83+J90+J96+J99+J101+J105+J115+J121+J122+J123+J124+J125+J126+J127+J128+J129</f>
        <v>0</v>
      </c>
      <c r="K178" s="514">
        <f t="shared" si="34"/>
        <v>0</v>
      </c>
      <c r="L178" s="514">
        <f t="shared" si="34"/>
        <v>1.5</v>
      </c>
      <c r="M178" s="514">
        <f t="shared" si="34"/>
        <v>41.02</v>
      </c>
      <c r="N178" s="748">
        <f>SUM(J178:M178)</f>
        <v>42.52</v>
      </c>
    </row>
    <row r="179" spans="6:14">
      <c r="F179" t="s">
        <v>32</v>
      </c>
      <c r="G179" s="512">
        <f>G11+G12+G20+G37+G38+G39+G52+G53+G54+G78+G84+G108+G116+G130+G131+G132+G133+G134+G135+G136</f>
        <v>87.3</v>
      </c>
      <c r="H179" s="512">
        <f>H11+H12+H20+H37+H38+H39+H52+H53+H54+H78+H84+H108+H116+H130+H131+H132+H133+H134+H135+H136</f>
        <v>17.23</v>
      </c>
      <c r="I179" s="749">
        <f>SUM(G179:H179)</f>
        <v>104.53</v>
      </c>
      <c r="J179" s="512">
        <f t="shared" ref="J179:M179" si="35">J11+J12+J20+J37+J38+J39+J52+J53+J54+J78+J84+J108+J116+J130+J131+J132+J133+J134+J135+J136</f>
        <v>0</v>
      </c>
      <c r="K179" s="512">
        <f t="shared" si="35"/>
        <v>0</v>
      </c>
      <c r="L179" s="512">
        <f t="shared" si="35"/>
        <v>0</v>
      </c>
      <c r="M179" s="512">
        <f t="shared" si="35"/>
        <v>13.949999999999998</v>
      </c>
      <c r="N179" s="749">
        <f>SUM(J179:M179)</f>
        <v>13.949999999999998</v>
      </c>
    </row>
    <row r="180" spans="6:14">
      <c r="F180" t="s">
        <v>33</v>
      </c>
      <c r="G180" s="514">
        <f>G13+G14+G21+G22+G23+G24+G25+G40+G41+G42+G55+G56+G57+G79+G85+G110+G117+G137+G138+G139+G140+G141+G142+G143+G144+G145</f>
        <v>251.97999999999996</v>
      </c>
      <c r="H180" s="514">
        <f>H13+H14+H21+H22+H23+H24+H25+H40+H41+H42+H55+H56+H57+H79+H85+H110+H117+H137+H138+H139+H140+H141+H142+H143+H144+H145</f>
        <v>153.07</v>
      </c>
      <c r="I180" s="748">
        <f>SUM(G180:H180)</f>
        <v>405.04999999999995</v>
      </c>
      <c r="J180" s="514">
        <f t="shared" ref="J180:M180" si="36">J13+J14+J21+J22+J23+J24+J25+J40+J41+J42+J55+J56+J57+J79+J85+J110+J117+J137+J138+J139+J140+J141+J142+J143+J144+J145</f>
        <v>0</v>
      </c>
      <c r="K180" s="514">
        <f t="shared" si="36"/>
        <v>0</v>
      </c>
      <c r="L180" s="514">
        <f t="shared" si="36"/>
        <v>20</v>
      </c>
      <c r="M180" s="514">
        <f t="shared" si="36"/>
        <v>162.78999999999996</v>
      </c>
      <c r="N180" s="749">
        <f>SUM(J180:M180)</f>
        <v>182.78999999999996</v>
      </c>
    </row>
    <row r="181" spans="6:14">
      <c r="F181" t="s">
        <v>34</v>
      </c>
      <c r="G181" s="512">
        <f>G17+G26+G27+G28+G29+G43+G60+G61+G62+G64+G65+G66+G80+G86+G111+G118+G146+G147+G148+G149+G150+G151+G152</f>
        <v>155.00000000000003</v>
      </c>
      <c r="H181" s="512">
        <f>H17+H26+H27+H28+H29+H43+H60+H61+H62+H64+H65+H66+H80+H86+H111+H118+H146+H147+H148+H149+H150+H151+H152</f>
        <v>12.479999999999997</v>
      </c>
      <c r="I181" s="749">
        <f>SUM(G181:H181)</f>
        <v>167.48000000000002</v>
      </c>
      <c r="J181" s="512">
        <f t="shared" ref="J181:M181" si="37">J17+J26+J27+J28+J29+J43+J60+J61+J62+J64+J65+J66+J80+J86+J111+J118+J146+J147+J148+J149+J150+J151+J152</f>
        <v>0</v>
      </c>
      <c r="K181" s="512">
        <f t="shared" si="37"/>
        <v>0</v>
      </c>
      <c r="L181" s="512">
        <f t="shared" si="37"/>
        <v>0</v>
      </c>
      <c r="M181" s="512">
        <f t="shared" si="37"/>
        <v>51.8</v>
      </c>
      <c r="N181" s="749">
        <f>SUM(J181:M181)</f>
        <v>51.8</v>
      </c>
    </row>
    <row r="182" spans="6:14">
      <c r="F182" t="s">
        <v>35</v>
      </c>
      <c r="G182" s="512">
        <f>G15+G16+G30+G31+G32+G33+G44+G45+G67+G68+G69+G73+G74+G81+G87+G88+G112+G113+G119+G153+G154+G155+G156+G157+G158</f>
        <v>680.11000000000013</v>
      </c>
      <c r="H182" s="512">
        <f>H15+H16+H30+H31+H32+H33+H44+H45+H67+H68+H69+H73+H74+H81+H87+H88+H112+H113+H119+H153+H154+H155+H156+H157+H158</f>
        <v>231.04999999999998</v>
      </c>
      <c r="I182" s="749">
        <f>SUM(G182:H182)</f>
        <v>911.16000000000008</v>
      </c>
      <c r="J182" s="512">
        <f t="shared" ref="J182:M182" si="38">J15+J16+J30+J31+J32+J33+J44+J45+J67+J68+J69+J73+J74+J81+J87+J88+J112+J113+J119+J153+J154+J155+J156+J157+J158</f>
        <v>0</v>
      </c>
      <c r="K182" s="512">
        <f t="shared" si="38"/>
        <v>0</v>
      </c>
      <c r="L182" s="512">
        <f t="shared" si="38"/>
        <v>0</v>
      </c>
      <c r="M182" s="512">
        <f t="shared" si="38"/>
        <v>168.80999999999995</v>
      </c>
      <c r="N182" s="749">
        <f>SUM(J182:M182)</f>
        <v>168.80999999999995</v>
      </c>
    </row>
    <row r="185" spans="6:14">
      <c r="G185" s="514"/>
      <c r="H185" s="514"/>
      <c r="I185" s="514"/>
      <c r="J185" s="514"/>
      <c r="K185" s="514"/>
      <c r="L185" s="514"/>
      <c r="M185" s="514"/>
      <c r="N185" s="514"/>
    </row>
    <row r="186" spans="6:14">
      <c r="G186" s="512"/>
      <c r="H186" s="512"/>
      <c r="I186" s="514"/>
      <c r="J186" s="512"/>
      <c r="K186" s="512"/>
      <c r="L186" s="512"/>
      <c r="M186" s="512"/>
      <c r="N186" s="514"/>
    </row>
    <row r="187" spans="6:14">
      <c r="G187" s="512"/>
      <c r="H187" s="512"/>
      <c r="I187" s="512"/>
      <c r="J187" s="512"/>
      <c r="K187" s="512"/>
      <c r="L187" s="512"/>
      <c r="M187" s="512"/>
      <c r="N187" s="512"/>
    </row>
    <row r="188" spans="6:14">
      <c r="G188" s="512"/>
      <c r="H188" s="512"/>
      <c r="I188" s="512"/>
      <c r="J188" s="512"/>
      <c r="K188" s="512"/>
      <c r="L188" s="512"/>
      <c r="M188" s="512"/>
      <c r="N188" s="512"/>
    </row>
    <row r="189" spans="6:14">
      <c r="G189" s="512"/>
      <c r="H189" s="512"/>
      <c r="I189" s="512"/>
      <c r="J189" s="512"/>
      <c r="K189" s="512"/>
      <c r="L189" s="512"/>
      <c r="M189" s="512"/>
      <c r="N189" s="512"/>
    </row>
    <row r="190" spans="6:14">
      <c r="G190" s="514"/>
      <c r="H190" s="514"/>
      <c r="I190" s="514"/>
      <c r="J190" s="514"/>
      <c r="K190" s="514"/>
      <c r="L190" s="514"/>
      <c r="M190" s="514"/>
      <c r="N190" s="514"/>
    </row>
    <row r="196" spans="7:8">
      <c r="G196" s="514"/>
      <c r="H196" s="514"/>
    </row>
    <row r="197" spans="7:8">
      <c r="G197" s="582"/>
    </row>
  </sheetData>
  <mergeCells count="26">
    <mergeCell ref="A1:P1"/>
    <mergeCell ref="A2:P2"/>
    <mergeCell ref="A3:P3"/>
    <mergeCell ref="A6:A7"/>
    <mergeCell ref="B6:B7"/>
    <mergeCell ref="D6:E6"/>
    <mergeCell ref="F6:F7"/>
    <mergeCell ref="G6:I6"/>
    <mergeCell ref="J6:M6"/>
    <mergeCell ref="O6:O7"/>
    <mergeCell ref="D7:E7"/>
    <mergeCell ref="D8:E8"/>
    <mergeCell ref="A167:C167"/>
    <mergeCell ref="E161:K161"/>
    <mergeCell ref="E166:K166"/>
    <mergeCell ref="E167:K167"/>
    <mergeCell ref="A161:C161"/>
    <mergeCell ref="A162:C162"/>
    <mergeCell ref="E162:K162"/>
    <mergeCell ref="A166:C166"/>
    <mergeCell ref="F101:F102"/>
    <mergeCell ref="O124:O125"/>
    <mergeCell ref="O153:O155"/>
    <mergeCell ref="P153:P156"/>
    <mergeCell ref="O157:O158"/>
    <mergeCell ref="P157:P158"/>
  </mergeCells>
  <pageMargins left="0.39370078740157483" right="0.19685039370078741" top="0.74803149606299213" bottom="0.74803149606299213" header="0.31496062992125984" footer="0.31496062992125984"/>
  <pageSetup paperSize="5" scale="78" orientation="landscape" horizontalDpi="0" verticalDpi="0" r:id="rId1"/>
</worksheet>
</file>

<file path=xl/worksheets/sheet6.xml><?xml version="1.0" encoding="utf-8"?>
<worksheet xmlns="http://schemas.openxmlformats.org/spreadsheetml/2006/main" xmlns:r="http://schemas.openxmlformats.org/officeDocument/2006/relationships">
  <dimension ref="A1:Q121"/>
  <sheetViews>
    <sheetView zoomScale="73" zoomScaleNormal="73" workbookViewId="0">
      <selection activeCell="F25" sqref="F25"/>
    </sheetView>
  </sheetViews>
  <sheetFormatPr defaultRowHeight="15"/>
  <cols>
    <col min="1" max="1" width="3.42578125" customWidth="1"/>
    <col min="2" max="2" width="21.7109375" customWidth="1"/>
    <col min="3" max="3" width="19.42578125" customWidth="1"/>
    <col min="4" max="4" width="16" customWidth="1"/>
    <col min="5" max="5" width="11" customWidth="1"/>
    <col min="6" max="6" width="28.28515625" customWidth="1"/>
    <col min="7" max="7" width="10.7109375" bestFit="1" customWidth="1"/>
    <col min="8" max="8" width="13" customWidth="1"/>
    <col min="9" max="9" width="15.5703125" customWidth="1"/>
    <col min="10" max="10" width="11.42578125" customWidth="1"/>
    <col min="15" max="15" width="58.5703125" customWidth="1"/>
    <col min="16" max="16" width="19.140625" customWidth="1"/>
  </cols>
  <sheetData>
    <row r="1" spans="1:16" ht="15.75">
      <c r="A1" s="1445" t="s">
        <v>261</v>
      </c>
      <c r="B1" s="1445"/>
      <c r="C1" s="1445"/>
      <c r="D1" s="1445"/>
      <c r="E1" s="1445"/>
      <c r="F1" s="1445"/>
      <c r="G1" s="1445"/>
      <c r="H1" s="1445"/>
      <c r="I1" s="1445"/>
      <c r="J1" s="1445"/>
      <c r="K1" s="1445"/>
      <c r="L1" s="1445"/>
      <c r="M1" s="1445"/>
      <c r="N1" s="1445"/>
      <c r="O1" s="1445"/>
      <c r="P1" s="1445"/>
    </row>
    <row r="2" spans="1:16" ht="15.75">
      <c r="A2" s="1445" t="s">
        <v>79</v>
      </c>
      <c r="B2" s="1445"/>
      <c r="C2" s="1445"/>
      <c r="D2" s="1445"/>
      <c r="E2" s="1445"/>
      <c r="F2" s="1445"/>
      <c r="G2" s="1445"/>
      <c r="H2" s="1445"/>
      <c r="I2" s="1445"/>
      <c r="J2" s="1445"/>
      <c r="K2" s="1445"/>
      <c r="L2" s="1445"/>
      <c r="M2" s="1445"/>
      <c r="N2" s="1445"/>
      <c r="O2" s="1445"/>
      <c r="P2" s="1445"/>
    </row>
    <row r="3" spans="1:16" ht="15.75">
      <c r="A3" s="1445" t="s">
        <v>24</v>
      </c>
      <c r="B3" s="1445"/>
      <c r="C3" s="1445"/>
      <c r="D3" s="1445"/>
      <c r="E3" s="1445"/>
      <c r="F3" s="1445"/>
      <c r="G3" s="1445"/>
      <c r="H3" s="1445"/>
      <c r="I3" s="1445"/>
      <c r="J3" s="1445"/>
      <c r="K3" s="1445"/>
      <c r="L3" s="1445"/>
      <c r="M3" s="1445"/>
      <c r="N3" s="1445"/>
      <c r="O3" s="1445"/>
      <c r="P3" s="1445"/>
    </row>
    <row r="4" spans="1:16" ht="15.75">
      <c r="A4" s="597"/>
      <c r="B4" s="597"/>
      <c r="C4" s="597"/>
      <c r="D4" s="597"/>
      <c r="E4" s="597"/>
      <c r="F4" s="597"/>
      <c r="G4" s="597"/>
      <c r="H4" s="597"/>
      <c r="I4" s="597"/>
      <c r="J4" s="597"/>
      <c r="K4" s="597"/>
      <c r="L4" s="597"/>
      <c r="M4" s="597"/>
      <c r="N4" s="597"/>
      <c r="O4" s="597"/>
      <c r="P4" s="597"/>
    </row>
    <row r="5" spans="1:16" ht="19.5" thickBot="1">
      <c r="A5" s="3"/>
      <c r="B5" s="3"/>
      <c r="C5" s="3"/>
      <c r="D5" s="3"/>
      <c r="E5" s="3"/>
      <c r="F5" s="2"/>
      <c r="G5" s="2"/>
      <c r="H5" s="2"/>
      <c r="I5" s="2"/>
      <c r="J5" s="2"/>
      <c r="K5" s="2"/>
      <c r="L5" s="2"/>
      <c r="M5" s="2"/>
      <c r="N5" s="2"/>
      <c r="O5" s="2"/>
      <c r="P5" s="2"/>
    </row>
    <row r="6" spans="1:16" ht="15.75">
      <c r="A6" s="1474" t="s">
        <v>0</v>
      </c>
      <c r="B6" s="1478" t="s">
        <v>44</v>
      </c>
      <c r="C6" s="150" t="s">
        <v>1</v>
      </c>
      <c r="D6" s="1476" t="s">
        <v>2</v>
      </c>
      <c r="E6" s="1477"/>
      <c r="F6" s="1478" t="s">
        <v>3</v>
      </c>
      <c r="G6" s="1480" t="s">
        <v>4</v>
      </c>
      <c r="H6" s="1481"/>
      <c r="I6" s="1482"/>
      <c r="J6" s="1483" t="s">
        <v>5</v>
      </c>
      <c r="K6" s="1483"/>
      <c r="L6" s="1483"/>
      <c r="M6" s="1483"/>
      <c r="N6" s="150" t="s">
        <v>6</v>
      </c>
      <c r="O6" s="1478" t="s">
        <v>7</v>
      </c>
      <c r="P6" s="151" t="s">
        <v>8</v>
      </c>
    </row>
    <row r="7" spans="1:16" ht="15.75">
      <c r="A7" s="1475"/>
      <c r="B7" s="1479"/>
      <c r="C7" s="5" t="s">
        <v>9</v>
      </c>
      <c r="D7" s="1484" t="s">
        <v>10</v>
      </c>
      <c r="E7" s="1485"/>
      <c r="F7" s="1479"/>
      <c r="G7" s="1227" t="s">
        <v>11</v>
      </c>
      <c r="H7" s="1227" t="s">
        <v>12</v>
      </c>
      <c r="I7" s="1227" t="s">
        <v>6</v>
      </c>
      <c r="J7" s="1227" t="s">
        <v>13</v>
      </c>
      <c r="K7" s="1227" t="s">
        <v>14</v>
      </c>
      <c r="L7" s="1227" t="s">
        <v>15</v>
      </c>
      <c r="M7" s="1227" t="s">
        <v>16</v>
      </c>
      <c r="N7" s="5" t="s">
        <v>17</v>
      </c>
      <c r="O7" s="1479"/>
      <c r="P7" s="152" t="s">
        <v>18</v>
      </c>
    </row>
    <row r="8" spans="1:16" ht="16.5" thickBot="1">
      <c r="A8" s="153">
        <v>1</v>
      </c>
      <c r="B8" s="6"/>
      <c r="C8" s="6">
        <v>2</v>
      </c>
      <c r="D8" s="1461">
        <v>3</v>
      </c>
      <c r="E8" s="1462"/>
      <c r="F8" s="6">
        <v>4</v>
      </c>
      <c r="G8" s="6">
        <v>5</v>
      </c>
      <c r="H8" s="6">
        <v>7</v>
      </c>
      <c r="I8" s="6">
        <v>8</v>
      </c>
      <c r="J8" s="6">
        <v>9</v>
      </c>
      <c r="K8" s="6">
        <v>10</v>
      </c>
      <c r="L8" s="6">
        <v>11</v>
      </c>
      <c r="M8" s="6">
        <v>12</v>
      </c>
      <c r="N8" s="6">
        <v>13</v>
      </c>
      <c r="O8" s="6">
        <v>14</v>
      </c>
      <c r="P8" s="154">
        <v>15</v>
      </c>
    </row>
    <row r="9" spans="1:16" ht="24" customHeight="1">
      <c r="A9" s="469"/>
      <c r="B9" s="476"/>
      <c r="C9" s="324"/>
      <c r="D9" s="325"/>
      <c r="E9" s="326"/>
      <c r="F9" s="327"/>
      <c r="G9" s="328"/>
      <c r="H9" s="328"/>
      <c r="I9" s="328"/>
      <c r="J9" s="329"/>
      <c r="K9" s="329"/>
      <c r="L9" s="329"/>
      <c r="M9" s="328"/>
      <c r="N9" s="328"/>
      <c r="O9" s="330"/>
      <c r="P9" s="331"/>
    </row>
    <row r="10" spans="1:16" ht="15.75">
      <c r="A10" s="470">
        <v>1</v>
      </c>
      <c r="B10" s="362" t="s">
        <v>45</v>
      </c>
      <c r="C10" s="351" t="s">
        <v>31</v>
      </c>
      <c r="D10" s="337" t="s">
        <v>19</v>
      </c>
      <c r="E10" s="293"/>
      <c r="F10" s="338" t="s">
        <v>19</v>
      </c>
      <c r="G10" s="339">
        <v>0</v>
      </c>
      <c r="H10" s="339">
        <v>0</v>
      </c>
      <c r="I10" s="339" t="s">
        <v>19</v>
      </c>
      <c r="J10" s="340">
        <v>0</v>
      </c>
      <c r="K10" s="340">
        <v>0</v>
      </c>
      <c r="L10" s="340">
        <v>0</v>
      </c>
      <c r="M10" s="339">
        <v>0</v>
      </c>
      <c r="N10" s="339" t="s">
        <v>19</v>
      </c>
      <c r="O10" s="339" t="s">
        <v>19</v>
      </c>
      <c r="P10" s="349" t="s">
        <v>19</v>
      </c>
    </row>
    <row r="11" spans="1:16" ht="15.75">
      <c r="A11" s="471"/>
      <c r="B11" s="477"/>
      <c r="C11" s="320" t="s">
        <v>32</v>
      </c>
      <c r="D11" s="321" t="s">
        <v>19</v>
      </c>
      <c r="E11" s="38"/>
      <c r="F11" s="322" t="s">
        <v>19</v>
      </c>
      <c r="G11" s="290">
        <v>0</v>
      </c>
      <c r="H11" s="290">
        <v>0</v>
      </c>
      <c r="I11" s="290" t="s">
        <v>19</v>
      </c>
      <c r="J11" s="111">
        <v>0</v>
      </c>
      <c r="K11" s="111">
        <v>0</v>
      </c>
      <c r="L11" s="111">
        <v>0</v>
      </c>
      <c r="M11" s="290">
        <v>0</v>
      </c>
      <c r="N11" s="290" t="s">
        <v>19</v>
      </c>
      <c r="O11" s="290" t="s">
        <v>19</v>
      </c>
      <c r="P11" s="302" t="s">
        <v>19</v>
      </c>
    </row>
    <row r="12" spans="1:16" ht="15.75">
      <c r="A12" s="472"/>
      <c r="B12" s="341"/>
      <c r="C12" s="352" t="s">
        <v>33</v>
      </c>
      <c r="D12" s="644">
        <v>36819</v>
      </c>
      <c r="E12" s="73" t="s">
        <v>28</v>
      </c>
      <c r="F12" s="73" t="s">
        <v>62</v>
      </c>
      <c r="G12" s="627">
        <v>4</v>
      </c>
      <c r="H12" s="626">
        <v>1</v>
      </c>
      <c r="I12" s="629">
        <f>SUM(G12:H12)</f>
        <v>5</v>
      </c>
      <c r="J12" s="628">
        <v>0</v>
      </c>
      <c r="K12" s="628">
        <v>0</v>
      </c>
      <c r="L12" s="628">
        <v>0</v>
      </c>
      <c r="M12" s="626">
        <v>9</v>
      </c>
      <c r="N12" s="629">
        <f>SUM(J12:M12)</f>
        <v>9</v>
      </c>
      <c r="O12" s="71" t="s">
        <v>174</v>
      </c>
      <c r="P12" s="669">
        <v>3737989.87</v>
      </c>
    </row>
    <row r="13" spans="1:16" ht="15.75">
      <c r="A13" s="473"/>
      <c r="B13" s="257"/>
      <c r="C13" s="353" t="s">
        <v>35</v>
      </c>
      <c r="D13" s="321" t="s">
        <v>19</v>
      </c>
      <c r="E13" s="38"/>
      <c r="F13" s="322" t="s">
        <v>19</v>
      </c>
      <c r="G13" s="290">
        <v>0</v>
      </c>
      <c r="H13" s="290">
        <v>0</v>
      </c>
      <c r="I13" s="290" t="s">
        <v>19</v>
      </c>
      <c r="J13" s="111">
        <v>0</v>
      </c>
      <c r="K13" s="111">
        <v>0</v>
      </c>
      <c r="L13" s="111">
        <v>0</v>
      </c>
      <c r="M13" s="290">
        <v>0</v>
      </c>
      <c r="N13" s="290" t="s">
        <v>19</v>
      </c>
      <c r="O13" s="290" t="s">
        <v>19</v>
      </c>
      <c r="P13" s="302" t="s">
        <v>19</v>
      </c>
    </row>
    <row r="14" spans="1:16" ht="16.5" thickBot="1">
      <c r="A14" s="474"/>
      <c r="B14" s="478"/>
      <c r="C14" s="354" t="s">
        <v>34</v>
      </c>
      <c r="D14" s="125" t="s">
        <v>19</v>
      </c>
      <c r="E14" s="126"/>
      <c r="F14" s="127" t="s">
        <v>19</v>
      </c>
      <c r="G14" s="758">
        <v>0</v>
      </c>
      <c r="H14" s="758">
        <v>0</v>
      </c>
      <c r="I14" s="758" t="s">
        <v>19</v>
      </c>
      <c r="J14" s="759">
        <v>0</v>
      </c>
      <c r="K14" s="759">
        <v>0</v>
      </c>
      <c r="L14" s="759">
        <v>0</v>
      </c>
      <c r="M14" s="758">
        <v>0</v>
      </c>
      <c r="N14" s="758" t="s">
        <v>19</v>
      </c>
      <c r="O14" s="758" t="s">
        <v>19</v>
      </c>
      <c r="P14" s="475" t="s">
        <v>19</v>
      </c>
    </row>
    <row r="15" spans="1:16" ht="15.75">
      <c r="A15" s="158"/>
      <c r="B15" s="320"/>
      <c r="C15" s="355"/>
      <c r="D15" s="177"/>
      <c r="E15" s="38"/>
      <c r="F15" s="116"/>
      <c r="G15" s="102"/>
      <c r="H15" s="102"/>
      <c r="I15" s="102"/>
      <c r="J15" s="111"/>
      <c r="K15" s="111"/>
      <c r="L15" s="111"/>
      <c r="M15" s="102"/>
      <c r="N15" s="102"/>
      <c r="O15" s="117"/>
      <c r="P15" s="159"/>
    </row>
    <row r="16" spans="1:16" ht="15.75">
      <c r="A16" s="348">
        <v>2</v>
      </c>
      <c r="B16" s="343" t="s">
        <v>46</v>
      </c>
      <c r="C16" s="351" t="s">
        <v>31</v>
      </c>
      <c r="D16" s="645">
        <v>257</v>
      </c>
      <c r="E16" s="38" t="s">
        <v>28</v>
      </c>
      <c r="F16" s="413" t="s">
        <v>26</v>
      </c>
      <c r="G16" s="509">
        <v>22.2</v>
      </c>
      <c r="H16" s="509">
        <v>0</v>
      </c>
      <c r="I16" s="509">
        <f>G16+H16</f>
        <v>22.2</v>
      </c>
      <c r="J16" s="111">
        <v>0</v>
      </c>
      <c r="K16" s="111">
        <v>0</v>
      </c>
      <c r="L16" s="111">
        <v>0</v>
      </c>
      <c r="M16" s="509">
        <v>22.2</v>
      </c>
      <c r="N16" s="509">
        <f>M16</f>
        <v>22.2</v>
      </c>
      <c r="O16" s="113" t="s">
        <v>123</v>
      </c>
      <c r="P16" s="1237">
        <v>0</v>
      </c>
    </row>
    <row r="17" spans="1:16" ht="15.75">
      <c r="A17" s="300"/>
      <c r="B17" s="288"/>
      <c r="C17" s="287" t="s">
        <v>32</v>
      </c>
      <c r="D17" s="221" t="s">
        <v>19</v>
      </c>
      <c r="E17" s="222"/>
      <c r="F17" s="223" t="s">
        <v>19</v>
      </c>
      <c r="G17" s="224">
        <v>0</v>
      </c>
      <c r="H17" s="224">
        <v>0</v>
      </c>
      <c r="I17" s="224" t="s">
        <v>19</v>
      </c>
      <c r="J17" s="258">
        <v>0</v>
      </c>
      <c r="K17" s="258">
        <v>0</v>
      </c>
      <c r="L17" s="258">
        <v>0</v>
      </c>
      <c r="M17" s="224">
        <v>0</v>
      </c>
      <c r="N17" s="224" t="s">
        <v>19</v>
      </c>
      <c r="O17" s="224" t="s">
        <v>19</v>
      </c>
      <c r="P17" s="304" t="s">
        <v>19</v>
      </c>
    </row>
    <row r="18" spans="1:16" ht="15.75">
      <c r="A18" s="334"/>
      <c r="B18" s="341"/>
      <c r="C18" s="352" t="s">
        <v>33</v>
      </c>
      <c r="D18" s="321">
        <v>89</v>
      </c>
      <c r="E18" s="38" t="s">
        <v>28</v>
      </c>
      <c r="F18" s="413" t="s">
        <v>282</v>
      </c>
      <c r="G18" s="436">
        <v>14.8</v>
      </c>
      <c r="H18" s="436">
        <v>2.2000000000000002</v>
      </c>
      <c r="I18" s="509">
        <f t="shared" ref="I18" si="0">G18+H18</f>
        <v>17</v>
      </c>
      <c r="J18" s="731"/>
      <c r="K18" s="731"/>
      <c r="L18" s="731"/>
      <c r="M18" s="509">
        <v>3.9</v>
      </c>
      <c r="N18" s="727">
        <f t="shared" ref="N18" si="1">SUM(J18:M18)</f>
        <v>3.9</v>
      </c>
      <c r="O18" s="413" t="s">
        <v>72</v>
      </c>
      <c r="P18" s="302"/>
    </row>
    <row r="19" spans="1:16" ht="15.75">
      <c r="A19" s="303"/>
      <c r="B19" s="257"/>
      <c r="C19" s="353" t="s">
        <v>34</v>
      </c>
      <c r="D19" s="736" t="s">
        <v>19</v>
      </c>
      <c r="E19" s="294"/>
      <c r="F19" s="737" t="s">
        <v>19</v>
      </c>
      <c r="G19" s="738">
        <v>0</v>
      </c>
      <c r="H19" s="738">
        <v>0</v>
      </c>
      <c r="I19" s="738" t="s">
        <v>19</v>
      </c>
      <c r="J19" s="739">
        <v>0</v>
      </c>
      <c r="K19" s="739">
        <v>0</v>
      </c>
      <c r="L19" s="739">
        <v>0</v>
      </c>
      <c r="M19" s="738">
        <v>0</v>
      </c>
      <c r="N19" s="738" t="s">
        <v>19</v>
      </c>
      <c r="O19" s="738" t="s">
        <v>19</v>
      </c>
      <c r="P19" s="521" t="s">
        <v>19</v>
      </c>
    </row>
    <row r="20" spans="1:16" ht="15.75">
      <c r="A20" s="303"/>
      <c r="B20" s="335"/>
      <c r="C20" s="356" t="s">
        <v>35</v>
      </c>
      <c r="D20" s="321">
        <v>2272.1</v>
      </c>
      <c r="E20" s="38" t="s">
        <v>28</v>
      </c>
      <c r="F20" s="413" t="s">
        <v>20</v>
      </c>
      <c r="G20" s="509">
        <v>32.799999999999997</v>
      </c>
      <c r="H20" s="290">
        <v>0</v>
      </c>
      <c r="I20" s="290">
        <f>G20+H20</f>
        <v>32.799999999999997</v>
      </c>
      <c r="J20" s="111">
        <v>0</v>
      </c>
      <c r="K20" s="111">
        <v>0</v>
      </c>
      <c r="L20" s="111">
        <v>0</v>
      </c>
      <c r="M20" s="509">
        <v>18.100000000000001</v>
      </c>
      <c r="N20" s="984">
        <f>SUM(J20:M20)</f>
        <v>18.100000000000001</v>
      </c>
      <c r="O20" s="113" t="s">
        <v>121</v>
      </c>
      <c r="P20" s="521" t="s">
        <v>19</v>
      </c>
    </row>
    <row r="21" spans="1:16" ht="16.5" thickBot="1">
      <c r="A21" s="306"/>
      <c r="B21" s="1061"/>
      <c r="C21" s="495"/>
      <c r="D21" s="177"/>
      <c r="E21" s="38"/>
      <c r="F21" s="413" t="s">
        <v>30</v>
      </c>
      <c r="G21" s="509">
        <v>3</v>
      </c>
      <c r="H21" s="290">
        <v>0</v>
      </c>
      <c r="I21" s="290">
        <f t="shared" ref="I21" si="2">G21+H21</f>
        <v>3</v>
      </c>
      <c r="J21" s="111">
        <v>0</v>
      </c>
      <c r="K21" s="111">
        <v>0</v>
      </c>
      <c r="L21" s="111">
        <v>0</v>
      </c>
      <c r="M21" s="111">
        <v>0</v>
      </c>
      <c r="N21" s="984">
        <f t="shared" ref="N21" si="3">SUM(J21:M21)</f>
        <v>0</v>
      </c>
      <c r="O21" s="733"/>
      <c r="P21" s="507"/>
    </row>
    <row r="22" spans="1:16" ht="15.75">
      <c r="A22" s="298"/>
      <c r="B22" s="286"/>
      <c r="C22" s="358"/>
      <c r="D22" s="359"/>
      <c r="E22" s="238"/>
      <c r="F22" s="239"/>
      <c r="G22" s="240"/>
      <c r="H22" s="240"/>
      <c r="I22" s="240"/>
      <c r="J22" s="241"/>
      <c r="K22" s="241"/>
      <c r="L22" s="241"/>
      <c r="M22" s="240"/>
      <c r="N22" s="240"/>
      <c r="O22" s="242"/>
      <c r="P22" s="299"/>
    </row>
    <row r="23" spans="1:16" ht="15.75">
      <c r="A23" s="332">
        <v>3</v>
      </c>
      <c r="B23" s="343" t="s">
        <v>47</v>
      </c>
      <c r="C23" s="351" t="s">
        <v>31</v>
      </c>
      <c r="D23" s="668">
        <v>1145</v>
      </c>
      <c r="E23" s="73" t="s">
        <v>28</v>
      </c>
      <c r="F23" s="989" t="s">
        <v>26</v>
      </c>
      <c r="G23" s="990">
        <v>0.22</v>
      </c>
      <c r="H23" s="994">
        <v>0</v>
      </c>
      <c r="I23" s="990">
        <f t="shared" ref="I23" si="4">SUM(G23:H23)</f>
        <v>0.22</v>
      </c>
      <c r="J23" s="991">
        <v>0</v>
      </c>
      <c r="K23" s="994">
        <v>0</v>
      </c>
      <c r="L23" s="994">
        <v>0</v>
      </c>
      <c r="M23" s="990">
        <v>0.22</v>
      </c>
      <c r="N23" s="992">
        <f t="shared" ref="N23" si="5">SUM(J23:M23)</f>
        <v>0.22</v>
      </c>
      <c r="O23" s="993" t="s">
        <v>186</v>
      </c>
      <c r="P23" s="485">
        <v>0</v>
      </c>
    </row>
    <row r="24" spans="1:16" ht="15.75">
      <c r="A24" s="300"/>
      <c r="B24" s="288"/>
      <c r="C24" s="244" t="s">
        <v>32</v>
      </c>
      <c r="D24" s="368" t="s">
        <v>19</v>
      </c>
      <c r="E24" s="222"/>
      <c r="F24" s="292" t="s">
        <v>19</v>
      </c>
      <c r="G24" s="296">
        <v>0</v>
      </c>
      <c r="H24" s="297">
        <v>0</v>
      </c>
      <c r="I24" s="369" t="s">
        <v>19</v>
      </c>
      <c r="J24" s="370">
        <v>0</v>
      </c>
      <c r="K24" s="370">
        <v>0</v>
      </c>
      <c r="L24" s="370">
        <v>0</v>
      </c>
      <c r="M24" s="266">
        <v>0</v>
      </c>
      <c r="N24" s="296" t="s">
        <v>19</v>
      </c>
      <c r="O24" s="369" t="s">
        <v>19</v>
      </c>
      <c r="P24" s="347">
        <v>0</v>
      </c>
    </row>
    <row r="25" spans="1:16" ht="16.5" customHeight="1">
      <c r="A25" s="346"/>
      <c r="B25" s="323"/>
      <c r="C25" s="360" t="s">
        <v>33</v>
      </c>
      <c r="D25" s="368" t="s">
        <v>19</v>
      </c>
      <c r="E25" s="222"/>
      <c r="F25" s="292" t="s">
        <v>19</v>
      </c>
      <c r="G25" s="296">
        <v>0</v>
      </c>
      <c r="H25" s="297">
        <v>0</v>
      </c>
      <c r="I25" s="369" t="s">
        <v>19</v>
      </c>
      <c r="J25" s="370">
        <v>0</v>
      </c>
      <c r="K25" s="370">
        <v>0</v>
      </c>
      <c r="L25" s="370">
        <v>0</v>
      </c>
      <c r="M25" s="266">
        <v>0</v>
      </c>
      <c r="N25" s="296" t="s">
        <v>19</v>
      </c>
      <c r="O25" s="369" t="s">
        <v>19</v>
      </c>
      <c r="P25" s="347">
        <v>0</v>
      </c>
    </row>
    <row r="26" spans="1:16" ht="15.75">
      <c r="A26" s="303"/>
      <c r="B26" s="257"/>
      <c r="C26" s="353" t="s">
        <v>34</v>
      </c>
      <c r="D26" s="221" t="s">
        <v>19</v>
      </c>
      <c r="E26" s="222"/>
      <c r="F26" s="223" t="s">
        <v>19</v>
      </c>
      <c r="G26" s="224">
        <v>0</v>
      </c>
      <c r="H26" s="224">
        <v>0</v>
      </c>
      <c r="I26" s="224" t="s">
        <v>19</v>
      </c>
      <c r="J26" s="258">
        <v>0</v>
      </c>
      <c r="K26" s="258">
        <v>0</v>
      </c>
      <c r="L26" s="258">
        <v>0</v>
      </c>
      <c r="M26" s="224">
        <v>0</v>
      </c>
      <c r="N26" s="224" t="s">
        <v>19</v>
      </c>
      <c r="O26" s="224" t="s">
        <v>19</v>
      </c>
      <c r="P26" s="304" t="s">
        <v>19</v>
      </c>
    </row>
    <row r="27" spans="1:16" ht="16.5" thickBot="1">
      <c r="A27" s="305"/>
      <c r="B27" s="232"/>
      <c r="C27" s="353" t="s">
        <v>35</v>
      </c>
      <c r="D27" s="1005">
        <v>11581.95</v>
      </c>
      <c r="E27" s="1006" t="s">
        <v>28</v>
      </c>
      <c r="F27" s="1006" t="s">
        <v>55</v>
      </c>
      <c r="G27" s="1007">
        <v>33.299999999999997</v>
      </c>
      <c r="H27" s="1008">
        <v>8.5</v>
      </c>
      <c r="I27" s="344">
        <f>SUM(G27:H27)</f>
        <v>41.8</v>
      </c>
      <c r="J27" s="340">
        <v>0</v>
      </c>
      <c r="K27" s="1008">
        <v>0</v>
      </c>
      <c r="L27" s="1008">
        <v>0</v>
      </c>
      <c r="M27" s="1008">
        <v>18</v>
      </c>
      <c r="N27" s="344">
        <f>SUM(J27:M27)</f>
        <v>18</v>
      </c>
      <c r="O27" s="1009" t="s">
        <v>161</v>
      </c>
      <c r="P27" s="1010">
        <v>0</v>
      </c>
    </row>
    <row r="28" spans="1:16" ht="15.75">
      <c r="A28" s="298"/>
      <c r="B28" s="286"/>
      <c r="C28" s="358"/>
      <c r="D28" s="359"/>
      <c r="E28" s="238"/>
      <c r="F28" s="239"/>
      <c r="G28" s="240"/>
      <c r="H28" s="240"/>
      <c r="I28" s="240"/>
      <c r="J28" s="241"/>
      <c r="K28" s="241"/>
      <c r="L28" s="241"/>
      <c r="M28" s="240"/>
      <c r="N28" s="240"/>
      <c r="O28" s="242"/>
      <c r="P28" s="299"/>
    </row>
    <row r="29" spans="1:16" ht="15.75">
      <c r="A29" s="332">
        <v>4</v>
      </c>
      <c r="B29" s="343" t="s">
        <v>48</v>
      </c>
      <c r="C29" s="351" t="s">
        <v>31</v>
      </c>
      <c r="D29" s="1013">
        <v>1654.3</v>
      </c>
      <c r="E29" s="38" t="s">
        <v>28</v>
      </c>
      <c r="F29" s="646" t="s">
        <v>122</v>
      </c>
      <c r="G29" s="629">
        <v>21.1</v>
      </c>
      <c r="H29" s="629">
        <v>2.5</v>
      </c>
      <c r="I29" s="629">
        <f>SUM(G29:H29)</f>
        <v>23.6</v>
      </c>
      <c r="J29" s="111">
        <v>0</v>
      </c>
      <c r="K29" s="628">
        <v>0</v>
      </c>
      <c r="L29" s="627">
        <v>0.5</v>
      </c>
      <c r="M29" s="629">
        <v>7.5</v>
      </c>
      <c r="N29" s="629">
        <f>SUM(J29:M29)</f>
        <v>8</v>
      </c>
      <c r="O29" s="250" t="s">
        <v>123</v>
      </c>
      <c r="P29" s="350">
        <v>0</v>
      </c>
    </row>
    <row r="30" spans="1:16" ht="15.75">
      <c r="A30" s="332"/>
      <c r="B30" s="343"/>
      <c r="C30" s="351"/>
      <c r="D30" s="177"/>
      <c r="E30" s="38"/>
      <c r="F30" s="646" t="s">
        <v>188</v>
      </c>
      <c r="G30" s="629">
        <v>3.6</v>
      </c>
      <c r="H30" s="629">
        <v>0</v>
      </c>
      <c r="I30" s="629">
        <f t="shared" ref="I30:I31" si="6">SUM(G30:H30)</f>
        <v>3.6</v>
      </c>
      <c r="J30" s="111">
        <v>0</v>
      </c>
      <c r="K30" s="111">
        <v>0</v>
      </c>
      <c r="L30" s="111">
        <v>0</v>
      </c>
      <c r="M30" s="111">
        <v>0</v>
      </c>
      <c r="N30" s="629">
        <f t="shared" ref="N30:N31" si="7">SUM(J30:M30)</f>
        <v>0</v>
      </c>
      <c r="O30" s="680" t="s">
        <v>19</v>
      </c>
      <c r="P30" s="523"/>
    </row>
    <row r="31" spans="1:16" ht="15.75">
      <c r="A31" s="332"/>
      <c r="B31" s="343"/>
      <c r="C31" s="351"/>
      <c r="D31" s="177"/>
      <c r="E31" s="38"/>
      <c r="F31" s="646" t="s">
        <v>21</v>
      </c>
      <c r="G31" s="629">
        <v>1</v>
      </c>
      <c r="H31" s="629">
        <v>0</v>
      </c>
      <c r="I31" s="629">
        <f t="shared" si="6"/>
        <v>1</v>
      </c>
      <c r="J31" s="111">
        <v>0</v>
      </c>
      <c r="K31" s="111">
        <v>0</v>
      </c>
      <c r="L31" s="111">
        <v>0</v>
      </c>
      <c r="M31" s="111">
        <v>0</v>
      </c>
      <c r="N31" s="629">
        <f t="shared" si="7"/>
        <v>0</v>
      </c>
      <c r="O31" s="680" t="s">
        <v>19</v>
      </c>
      <c r="P31" s="523"/>
    </row>
    <row r="32" spans="1:16" ht="15.75">
      <c r="A32" s="300"/>
      <c r="B32" s="288"/>
      <c r="C32" s="244" t="s">
        <v>32</v>
      </c>
      <c r="D32" s="371" t="s">
        <v>19</v>
      </c>
      <c r="E32" s="293"/>
      <c r="F32" s="295" t="s">
        <v>19</v>
      </c>
      <c r="G32" s="372">
        <v>0</v>
      </c>
      <c r="H32" s="373">
        <v>0</v>
      </c>
      <c r="I32" s="363">
        <f t="shared" ref="I32" si="8">SUM(G32:H32)</f>
        <v>0</v>
      </c>
      <c r="J32" s="333">
        <v>0</v>
      </c>
      <c r="K32" s="333">
        <v>0</v>
      </c>
      <c r="L32" s="333">
        <v>0</v>
      </c>
      <c r="M32" s="333">
        <v>0</v>
      </c>
      <c r="N32" s="333">
        <v>0</v>
      </c>
      <c r="O32" s="375"/>
      <c r="P32" s="302" t="s">
        <v>19</v>
      </c>
    </row>
    <row r="33" spans="1:16" ht="15.75">
      <c r="A33" s="760"/>
      <c r="B33" s="761"/>
      <c r="C33" s="762" t="s">
        <v>33</v>
      </c>
      <c r="D33" s="366">
        <v>13949</v>
      </c>
      <c r="E33" s="38" t="s">
        <v>28</v>
      </c>
      <c r="F33" s="646" t="s">
        <v>68</v>
      </c>
      <c r="G33" s="629">
        <v>2</v>
      </c>
      <c r="H33" s="629">
        <v>0</v>
      </c>
      <c r="I33" s="629">
        <f>SUM(G33:H33)</f>
        <v>2</v>
      </c>
      <c r="J33" s="111">
        <v>0</v>
      </c>
      <c r="K33" s="111">
        <v>0</v>
      </c>
      <c r="L33" s="111">
        <v>0</v>
      </c>
      <c r="M33" s="627">
        <v>0</v>
      </c>
      <c r="N33" s="629">
        <f>SUM(J33:M33)</f>
        <v>0</v>
      </c>
      <c r="O33" s="250" t="s">
        <v>59</v>
      </c>
      <c r="P33" s="757"/>
    </row>
    <row r="34" spans="1:16" ht="15.75">
      <c r="A34" s="760"/>
      <c r="B34" s="761"/>
      <c r="C34" s="762"/>
      <c r="D34" s="366"/>
      <c r="E34" s="38"/>
      <c r="F34" s="646" t="s">
        <v>188</v>
      </c>
      <c r="G34" s="629">
        <v>2</v>
      </c>
      <c r="H34" s="629">
        <v>0</v>
      </c>
      <c r="I34" s="629">
        <f>SUM(G34:H34)</f>
        <v>2</v>
      </c>
      <c r="J34" s="111">
        <v>0</v>
      </c>
      <c r="K34" s="111">
        <v>0</v>
      </c>
      <c r="L34" s="111">
        <v>0</v>
      </c>
      <c r="M34" s="627">
        <v>0</v>
      </c>
      <c r="N34" s="629">
        <f>SUM(J34:M34)</f>
        <v>0</v>
      </c>
      <c r="O34" s="250" t="s">
        <v>59</v>
      </c>
      <c r="P34" s="757"/>
    </row>
    <row r="35" spans="1:16" ht="15.75">
      <c r="A35" s="303"/>
      <c r="B35" s="257"/>
      <c r="C35" s="353" t="s">
        <v>34</v>
      </c>
      <c r="D35" s="1013">
        <v>742.5</v>
      </c>
      <c r="E35" s="38" t="s">
        <v>28</v>
      </c>
      <c r="F35" s="646" t="s">
        <v>126</v>
      </c>
      <c r="G35" s="629">
        <v>31</v>
      </c>
      <c r="H35" s="111">
        <v>0</v>
      </c>
      <c r="I35" s="629">
        <f t="shared" ref="I35:I36" si="9">SUM(G35:H35)</f>
        <v>31</v>
      </c>
      <c r="J35" s="111">
        <v>0</v>
      </c>
      <c r="K35" s="111">
        <v>0</v>
      </c>
      <c r="L35" s="111">
        <v>0</v>
      </c>
      <c r="M35" s="111">
        <v>0</v>
      </c>
      <c r="N35" s="102">
        <f t="shared" ref="N35:N36" si="10">SUM(J35:M35)</f>
        <v>0</v>
      </c>
      <c r="O35" s="250" t="s">
        <v>200</v>
      </c>
      <c r="P35" s="302" t="s">
        <v>19</v>
      </c>
    </row>
    <row r="36" spans="1:16" ht="15.75">
      <c r="A36" s="303"/>
      <c r="B36" s="257"/>
      <c r="C36" s="353"/>
      <c r="D36" s="177"/>
      <c r="E36" s="38"/>
      <c r="F36" s="646" t="s">
        <v>21</v>
      </c>
      <c r="G36" s="519">
        <v>3</v>
      </c>
      <c r="H36" s="111">
        <v>0</v>
      </c>
      <c r="I36" s="629">
        <f t="shared" si="9"/>
        <v>3</v>
      </c>
      <c r="J36" s="111">
        <v>0</v>
      </c>
      <c r="K36" s="111">
        <v>0</v>
      </c>
      <c r="L36" s="111">
        <v>0</v>
      </c>
      <c r="M36" s="111">
        <v>0</v>
      </c>
      <c r="N36" s="102">
        <f t="shared" si="10"/>
        <v>0</v>
      </c>
      <c r="O36" s="646" t="s">
        <v>201</v>
      </c>
      <c r="P36" s="578"/>
    </row>
    <row r="37" spans="1:16" ht="15.75">
      <c r="A37" s="303"/>
      <c r="B37" s="257"/>
      <c r="C37" s="353"/>
      <c r="D37" s="645"/>
      <c r="E37" s="38"/>
      <c r="F37" s="646" t="s">
        <v>194</v>
      </c>
      <c r="G37" s="629">
        <v>4</v>
      </c>
      <c r="H37" s="111">
        <v>0</v>
      </c>
      <c r="I37" s="629">
        <f>SUM(G37:H37)</f>
        <v>4</v>
      </c>
      <c r="J37" s="111">
        <v>0</v>
      </c>
      <c r="K37" s="111">
        <v>0</v>
      </c>
      <c r="L37" s="111">
        <v>0</v>
      </c>
      <c r="M37" s="111">
        <v>0</v>
      </c>
      <c r="N37" s="102">
        <f>SUM(J37:M37)</f>
        <v>0</v>
      </c>
      <c r="O37" s="250" t="s">
        <v>199</v>
      </c>
      <c r="P37" s="578"/>
    </row>
    <row r="38" spans="1:16" ht="15.75">
      <c r="A38" s="305"/>
      <c r="B38" s="232"/>
      <c r="C38" s="353" t="s">
        <v>35</v>
      </c>
      <c r="D38" s="177">
        <v>350</v>
      </c>
      <c r="E38" s="38" t="s">
        <v>28</v>
      </c>
      <c r="F38" s="646" t="s">
        <v>20</v>
      </c>
      <c r="G38" s="629">
        <v>0.5</v>
      </c>
      <c r="H38" s="111">
        <v>0</v>
      </c>
      <c r="I38" s="629">
        <f>SUM(G38:H38)</f>
        <v>0.5</v>
      </c>
      <c r="J38" s="111">
        <v>0</v>
      </c>
      <c r="K38" s="111">
        <v>0</v>
      </c>
      <c r="L38" s="111">
        <v>0</v>
      </c>
      <c r="M38" s="111">
        <v>0</v>
      </c>
      <c r="N38" s="102">
        <f>SUM(J38:M38)</f>
        <v>0</v>
      </c>
      <c r="O38" s="250" t="s">
        <v>129</v>
      </c>
      <c r="P38" s="304" t="s">
        <v>19</v>
      </c>
    </row>
    <row r="39" spans="1:16" ht="15.75">
      <c r="A39" s="305"/>
      <c r="B39" s="766"/>
      <c r="C39" s="767"/>
      <c r="D39" s="177"/>
      <c r="E39" s="38"/>
      <c r="F39" s="646"/>
      <c r="G39" s="629"/>
      <c r="H39" s="111"/>
      <c r="I39" s="629"/>
      <c r="J39" s="111"/>
      <c r="K39" s="111"/>
      <c r="L39" s="111"/>
      <c r="M39" s="111"/>
      <c r="N39" s="102"/>
      <c r="O39" s="250" t="s">
        <v>202</v>
      </c>
      <c r="P39" s="302"/>
    </row>
    <row r="40" spans="1:16" ht="15.75">
      <c r="A40" s="305"/>
      <c r="B40" s="766"/>
      <c r="C40" s="767"/>
      <c r="D40" s="177"/>
      <c r="E40" s="38"/>
      <c r="F40" s="646"/>
      <c r="G40" s="629"/>
      <c r="H40" s="111"/>
      <c r="I40" s="629"/>
      <c r="J40" s="111"/>
      <c r="K40" s="111"/>
      <c r="L40" s="111"/>
      <c r="M40" s="111"/>
      <c r="N40" s="102"/>
      <c r="O40" s="250" t="s">
        <v>203</v>
      </c>
      <c r="P40" s="302"/>
    </row>
    <row r="41" spans="1:16" ht="15.75">
      <c r="A41" s="305"/>
      <c r="B41" s="766"/>
      <c r="C41" s="767"/>
      <c r="D41" s="177"/>
      <c r="E41" s="38"/>
      <c r="F41" s="646"/>
      <c r="G41" s="629"/>
      <c r="H41" s="111"/>
      <c r="I41" s="629"/>
      <c r="J41" s="111"/>
      <c r="K41" s="111"/>
      <c r="L41" s="111"/>
      <c r="M41" s="111"/>
      <c r="N41" s="102"/>
      <c r="O41" s="250" t="s">
        <v>204</v>
      </c>
      <c r="P41" s="302"/>
    </row>
    <row r="42" spans="1:16" ht="15.75">
      <c r="A42" s="305"/>
      <c r="B42" s="766"/>
      <c r="C42" s="767"/>
      <c r="D42" s="177"/>
      <c r="E42" s="38"/>
      <c r="F42" s="646" t="s">
        <v>30</v>
      </c>
      <c r="G42" s="629">
        <v>7</v>
      </c>
      <c r="H42" s="111">
        <v>0</v>
      </c>
      <c r="I42" s="629">
        <f>SUM(G42:H42)</f>
        <v>7</v>
      </c>
      <c r="J42" s="111">
        <v>0</v>
      </c>
      <c r="K42" s="111">
        <v>0</v>
      </c>
      <c r="L42" s="111">
        <v>0</v>
      </c>
      <c r="M42" s="111">
        <v>0</v>
      </c>
      <c r="N42" s="102">
        <f>SUM(J42:M42)</f>
        <v>0</v>
      </c>
      <c r="O42" s="250" t="s">
        <v>205</v>
      </c>
      <c r="P42" s="302"/>
    </row>
    <row r="43" spans="1:16" ht="15.75">
      <c r="A43" s="305"/>
      <c r="B43" s="766"/>
      <c r="C43" s="767"/>
      <c r="D43" s="177"/>
      <c r="E43" s="38"/>
      <c r="F43" s="646" t="s">
        <v>21</v>
      </c>
      <c r="G43" s="629">
        <v>1.5</v>
      </c>
      <c r="H43" s="111">
        <v>0</v>
      </c>
      <c r="I43" s="629">
        <f>SUM(G43:H43)</f>
        <v>1.5</v>
      </c>
      <c r="J43" s="111">
        <v>0</v>
      </c>
      <c r="K43" s="111">
        <v>0</v>
      </c>
      <c r="L43" s="111">
        <v>0</v>
      </c>
      <c r="M43" s="111">
        <v>0</v>
      </c>
      <c r="N43" s="102">
        <f>SUM(J43:M43)</f>
        <v>0</v>
      </c>
      <c r="O43" s="250" t="s">
        <v>206</v>
      </c>
      <c r="P43" s="302"/>
    </row>
    <row r="44" spans="1:16" ht="16.5" thickBot="1">
      <c r="A44" s="717"/>
      <c r="B44" s="718"/>
      <c r="C44" s="719"/>
      <c r="D44" s="720"/>
      <c r="E44" s="38"/>
      <c r="F44" s="721"/>
      <c r="G44" s="677"/>
      <c r="H44" s="722"/>
      <c r="I44" s="723"/>
      <c r="J44" s="724"/>
      <c r="K44" s="724"/>
      <c r="L44" s="724"/>
      <c r="M44" s="724"/>
      <c r="N44" s="677"/>
      <c r="O44" s="712"/>
      <c r="P44" s="302"/>
    </row>
    <row r="45" spans="1:16" ht="15.75">
      <c r="A45" s="298"/>
      <c r="B45" s="286"/>
      <c r="C45" s="358"/>
      <c r="D45" s="359"/>
      <c r="E45" s="238"/>
      <c r="F45" s="239"/>
      <c r="G45" s="240"/>
      <c r="H45" s="240"/>
      <c r="I45" s="240"/>
      <c r="J45" s="241"/>
      <c r="K45" s="241"/>
      <c r="L45" s="241"/>
      <c r="M45" s="240"/>
      <c r="N45" s="240"/>
      <c r="O45" s="242"/>
      <c r="P45" s="299"/>
    </row>
    <row r="46" spans="1:16" ht="15.75">
      <c r="A46" s="332">
        <v>5</v>
      </c>
      <c r="B46" s="343" t="s">
        <v>49</v>
      </c>
      <c r="C46" s="351" t="s">
        <v>31</v>
      </c>
      <c r="D46" s="371" t="s">
        <v>19</v>
      </c>
      <c r="E46" s="293"/>
      <c r="F46" s="295" t="s">
        <v>19</v>
      </c>
      <c r="G46" s="372">
        <v>0</v>
      </c>
      <c r="H46" s="373">
        <v>0</v>
      </c>
      <c r="I46" s="361">
        <f>SUM(G46:H46)</f>
        <v>0</v>
      </c>
      <c r="J46" s="333">
        <v>0</v>
      </c>
      <c r="K46" s="333">
        <v>0</v>
      </c>
      <c r="L46" s="333">
        <v>0</v>
      </c>
      <c r="M46" s="333">
        <v>0</v>
      </c>
      <c r="N46" s="333">
        <v>0</v>
      </c>
      <c r="O46" s="374" t="s">
        <v>19</v>
      </c>
      <c r="P46" s="350">
        <v>0</v>
      </c>
    </row>
    <row r="47" spans="1:16" ht="15.75">
      <c r="A47" s="300"/>
      <c r="B47" s="288"/>
      <c r="C47" s="244" t="s">
        <v>32</v>
      </c>
      <c r="D47" s="371" t="s">
        <v>19</v>
      </c>
      <c r="E47" s="293"/>
      <c r="F47" s="295" t="s">
        <v>19</v>
      </c>
      <c r="G47" s="372">
        <v>0</v>
      </c>
      <c r="H47" s="373">
        <v>0</v>
      </c>
      <c r="I47" s="361">
        <f>SUM(G47:H47)</f>
        <v>0</v>
      </c>
      <c r="J47" s="333">
        <v>0</v>
      </c>
      <c r="K47" s="333">
        <v>0</v>
      </c>
      <c r="L47" s="333">
        <v>0</v>
      </c>
      <c r="M47" s="333">
        <v>0</v>
      </c>
      <c r="N47" s="333">
        <v>0</v>
      </c>
      <c r="O47" s="374" t="s">
        <v>19</v>
      </c>
      <c r="P47" s="350">
        <v>0</v>
      </c>
    </row>
    <row r="48" spans="1:16" ht="15.75">
      <c r="A48" s="301"/>
      <c r="B48" s="289"/>
      <c r="C48" s="204" t="s">
        <v>33</v>
      </c>
      <c r="D48" s="371" t="s">
        <v>19</v>
      </c>
      <c r="E48" s="293"/>
      <c r="F48" s="295" t="s">
        <v>19</v>
      </c>
      <c r="G48" s="372">
        <v>0</v>
      </c>
      <c r="H48" s="373">
        <v>0</v>
      </c>
      <c r="I48" s="363">
        <f>SUM(G48:H48)</f>
        <v>0</v>
      </c>
      <c r="J48" s="333">
        <v>0</v>
      </c>
      <c r="K48" s="333">
        <v>0</v>
      </c>
      <c r="L48" s="333">
        <v>0</v>
      </c>
      <c r="M48" s="333">
        <v>0</v>
      </c>
      <c r="N48" s="333">
        <v>0</v>
      </c>
      <c r="O48" s="375"/>
      <c r="P48" s="302" t="s">
        <v>19</v>
      </c>
    </row>
    <row r="49" spans="1:16" ht="15.75">
      <c r="A49" s="303"/>
      <c r="B49" s="257"/>
      <c r="C49" s="353" t="s">
        <v>34</v>
      </c>
      <c r="D49" s="221" t="s">
        <v>19</v>
      </c>
      <c r="E49" s="222"/>
      <c r="F49" s="223" t="s">
        <v>19</v>
      </c>
      <c r="G49" s="224">
        <v>0</v>
      </c>
      <c r="H49" s="224">
        <v>0</v>
      </c>
      <c r="I49" s="363">
        <f>SUM(G49:H49)</f>
        <v>0</v>
      </c>
      <c r="J49" s="333">
        <v>0</v>
      </c>
      <c r="K49" s="333">
        <v>0</v>
      </c>
      <c r="L49" s="333">
        <v>0</v>
      </c>
      <c r="M49" s="333">
        <v>0</v>
      </c>
      <c r="N49" s="333">
        <v>0</v>
      </c>
      <c r="O49" s="224" t="s">
        <v>19</v>
      </c>
      <c r="P49" s="304" t="s">
        <v>19</v>
      </c>
    </row>
    <row r="50" spans="1:16" ht="16.5" thickBot="1">
      <c r="A50" s="311"/>
      <c r="B50" s="312"/>
      <c r="C50" s="364" t="s">
        <v>35</v>
      </c>
      <c r="D50" s="313">
        <v>0</v>
      </c>
      <c r="E50" s="314"/>
      <c r="F50" s="380" t="s">
        <v>19</v>
      </c>
      <c r="G50" s="315">
        <v>0</v>
      </c>
      <c r="H50" s="316">
        <v>0</v>
      </c>
      <c r="I50" s="310">
        <f>SUM(G50:H50)</f>
        <v>0</v>
      </c>
      <c r="J50" s="315">
        <v>0</v>
      </c>
      <c r="K50" s="315">
        <v>0</v>
      </c>
      <c r="L50" s="317">
        <v>0</v>
      </c>
      <c r="M50" s="318">
        <v>0</v>
      </c>
      <c r="N50" s="318">
        <v>0</v>
      </c>
      <c r="O50" s="319">
        <v>0</v>
      </c>
      <c r="P50" s="365">
        <v>0</v>
      </c>
    </row>
    <row r="51" spans="1:16" ht="23.25" customHeight="1">
      <c r="A51" s="486"/>
      <c r="B51" s="487"/>
      <c r="C51" s="1228"/>
      <c r="D51" s="488"/>
      <c r="E51" s="1229"/>
      <c r="F51" s="489"/>
      <c r="G51" s="490"/>
      <c r="H51" s="490"/>
      <c r="I51" s="490"/>
      <c r="J51" s="490"/>
      <c r="K51" s="490"/>
      <c r="L51" s="490"/>
      <c r="M51" s="490"/>
      <c r="N51" s="490"/>
      <c r="O51" s="489"/>
      <c r="P51" s="491"/>
    </row>
    <row r="52" spans="1:16" ht="15.75">
      <c r="A52" s="332">
        <v>6</v>
      </c>
      <c r="B52" s="343" t="s">
        <v>50</v>
      </c>
      <c r="C52" s="351" t="s">
        <v>31</v>
      </c>
      <c r="D52" s="371" t="s">
        <v>19</v>
      </c>
      <c r="E52" s="293"/>
      <c r="F52" s="295" t="s">
        <v>19</v>
      </c>
      <c r="G52" s="372">
        <v>0</v>
      </c>
      <c r="H52" s="373">
        <v>0</v>
      </c>
      <c r="I52" s="373">
        <v>0</v>
      </c>
      <c r="J52" s="373">
        <v>0</v>
      </c>
      <c r="K52" s="373">
        <v>0</v>
      </c>
      <c r="L52" s="373">
        <v>0</v>
      </c>
      <c r="M52" s="373">
        <v>0</v>
      </c>
      <c r="N52" s="268">
        <f t="shared" ref="N52:N55" si="11">SUM(J52:M52)</f>
        <v>0</v>
      </c>
      <c r="O52" s="374" t="s">
        <v>19</v>
      </c>
      <c r="P52" s="350">
        <v>0</v>
      </c>
    </row>
    <row r="53" spans="1:16" ht="15.75">
      <c r="A53" s="300"/>
      <c r="B53" s="288"/>
      <c r="C53" s="244" t="s">
        <v>32</v>
      </c>
      <c r="D53" s="376" t="s">
        <v>19</v>
      </c>
      <c r="E53" s="294"/>
      <c r="F53" s="377" t="s">
        <v>19</v>
      </c>
      <c r="G53" s="378">
        <v>0</v>
      </c>
      <c r="H53" s="373">
        <v>0</v>
      </c>
      <c r="I53" s="373">
        <v>0</v>
      </c>
      <c r="J53" s="373">
        <v>0</v>
      </c>
      <c r="K53" s="373">
        <v>0</v>
      </c>
      <c r="L53" s="373">
        <v>0</v>
      </c>
      <c r="M53" s="373">
        <v>0</v>
      </c>
      <c r="N53" s="268">
        <f t="shared" si="11"/>
        <v>0</v>
      </c>
      <c r="O53" s="379" t="s">
        <v>19</v>
      </c>
      <c r="P53" s="347">
        <v>0</v>
      </c>
    </row>
    <row r="54" spans="1:16" ht="15.75">
      <c r="A54" s="346"/>
      <c r="B54" s="323"/>
      <c r="C54" s="360" t="s">
        <v>33</v>
      </c>
      <c r="D54" s="368" t="s">
        <v>19</v>
      </c>
      <c r="E54" s="222"/>
      <c r="F54" s="292" t="s">
        <v>19</v>
      </c>
      <c r="G54" s="296">
        <v>0</v>
      </c>
      <c r="H54" s="373">
        <v>0</v>
      </c>
      <c r="I54" s="373">
        <v>0</v>
      </c>
      <c r="J54" s="373">
        <v>0</v>
      </c>
      <c r="K54" s="373">
        <v>0</v>
      </c>
      <c r="L54" s="373">
        <v>0</v>
      </c>
      <c r="M54" s="373">
        <v>0</v>
      </c>
      <c r="N54" s="268">
        <f t="shared" si="11"/>
        <v>0</v>
      </c>
      <c r="O54" s="369" t="s">
        <v>19</v>
      </c>
      <c r="P54" s="347">
        <v>0</v>
      </c>
    </row>
    <row r="55" spans="1:16" ht="15.75">
      <c r="A55" s="303"/>
      <c r="B55" s="257"/>
      <c r="C55" s="353" t="s">
        <v>34</v>
      </c>
      <c r="D55" s="368" t="s">
        <v>19</v>
      </c>
      <c r="E55" s="222"/>
      <c r="F55" s="292" t="s">
        <v>19</v>
      </c>
      <c r="G55" s="296">
        <v>0</v>
      </c>
      <c r="H55" s="373">
        <v>0</v>
      </c>
      <c r="I55" s="373">
        <v>0</v>
      </c>
      <c r="J55" s="373">
        <v>0</v>
      </c>
      <c r="K55" s="373">
        <v>0</v>
      </c>
      <c r="L55" s="373">
        <v>0</v>
      </c>
      <c r="M55" s="373">
        <v>0</v>
      </c>
      <c r="N55" s="268">
        <f t="shared" si="11"/>
        <v>0</v>
      </c>
      <c r="O55" s="369" t="s">
        <v>19</v>
      </c>
      <c r="P55" s="347">
        <v>0</v>
      </c>
    </row>
    <row r="56" spans="1:16" ht="15.75">
      <c r="A56" s="305"/>
      <c r="B56" s="232"/>
      <c r="C56" s="353" t="s">
        <v>35</v>
      </c>
      <c r="D56" s="264">
        <v>11107</v>
      </c>
      <c r="E56" s="222" t="s">
        <v>28</v>
      </c>
      <c r="F56" s="267" t="s">
        <v>20</v>
      </c>
      <c r="G56" s="265">
        <v>245</v>
      </c>
      <c r="H56" s="266">
        <v>136</v>
      </c>
      <c r="I56" s="268">
        <f>SUM(G56:H56)</f>
        <v>381</v>
      </c>
      <c r="J56" s="391">
        <v>0</v>
      </c>
      <c r="K56" s="391">
        <v>0</v>
      </c>
      <c r="L56" s="392">
        <v>0</v>
      </c>
      <c r="M56" s="393">
        <v>0</v>
      </c>
      <c r="N56" s="393">
        <f>SUM(J56:M56)</f>
        <v>0</v>
      </c>
      <c r="O56" s="269" t="s">
        <v>43</v>
      </c>
      <c r="P56" s="479">
        <v>296600000</v>
      </c>
    </row>
    <row r="57" spans="1:16" ht="16.5" thickBot="1">
      <c r="A57" s="307"/>
      <c r="B57" s="308"/>
      <c r="C57" s="367"/>
      <c r="D57" s="226"/>
      <c r="E57" s="227"/>
      <c r="F57" s="400" t="s">
        <v>30</v>
      </c>
      <c r="G57" s="401">
        <v>154</v>
      </c>
      <c r="H57" s="401">
        <v>62</v>
      </c>
      <c r="I57" s="268">
        <f>SUM(G57:H57)</f>
        <v>216</v>
      </c>
      <c r="J57" s="391">
        <v>0</v>
      </c>
      <c r="K57" s="391">
        <v>0</v>
      </c>
      <c r="L57" s="392">
        <v>0</v>
      </c>
      <c r="M57" s="342">
        <v>19</v>
      </c>
      <c r="N57" s="342">
        <f>SUM(J57:M57)</f>
        <v>19</v>
      </c>
      <c r="O57" s="27" t="s">
        <v>57</v>
      </c>
      <c r="P57" s="847"/>
    </row>
    <row r="58" spans="1:16" ht="15.75">
      <c r="A58" s="298"/>
      <c r="B58" s="286"/>
      <c r="C58" s="358"/>
      <c r="D58" s="359"/>
      <c r="E58" s="238"/>
      <c r="F58" s="239"/>
      <c r="G58" s="240"/>
      <c r="H58" s="240"/>
      <c r="I58" s="240"/>
      <c r="J58" s="241"/>
      <c r="K58" s="241"/>
      <c r="L58" s="241"/>
      <c r="M58" s="240"/>
      <c r="N58" s="240"/>
      <c r="O58" s="242"/>
      <c r="P58" s="299"/>
    </row>
    <row r="59" spans="1:16" ht="15.75" customHeight="1">
      <c r="A59" s="332">
        <v>7</v>
      </c>
      <c r="B59" s="343" t="s">
        <v>80</v>
      </c>
      <c r="C59" s="351" t="s">
        <v>31</v>
      </c>
      <c r="D59" s="645">
        <v>76</v>
      </c>
      <c r="E59" s="38" t="s">
        <v>28</v>
      </c>
      <c r="F59" s="1440" t="s">
        <v>95</v>
      </c>
      <c r="G59" s="626">
        <v>0.75</v>
      </c>
      <c r="H59" s="627">
        <v>0</v>
      </c>
      <c r="I59" s="626">
        <f>SUM(G59:H59)</f>
        <v>0.75</v>
      </c>
      <c r="J59" s="628">
        <v>0</v>
      </c>
      <c r="K59" s="628">
        <v>0</v>
      </c>
      <c r="L59" s="627">
        <v>0</v>
      </c>
      <c r="M59" s="626">
        <v>0.75</v>
      </c>
      <c r="N59" s="629">
        <f>SUM(J59:M59)</f>
        <v>0.75</v>
      </c>
      <c r="O59" s="71" t="s">
        <v>105</v>
      </c>
      <c r="P59" s="1068" t="s">
        <v>148</v>
      </c>
    </row>
    <row r="60" spans="1:16" ht="15.75">
      <c r="A60" s="332"/>
      <c r="B60" s="343"/>
      <c r="C60" s="351"/>
      <c r="D60" s="645"/>
      <c r="E60" s="38"/>
      <c r="F60" s="1440"/>
      <c r="G60" s="626"/>
      <c r="H60" s="627"/>
      <c r="I60" s="629"/>
      <c r="J60" s="628"/>
      <c r="K60" s="628"/>
      <c r="L60" s="628"/>
      <c r="M60" s="626"/>
      <c r="N60" s="629"/>
      <c r="O60" s="71" t="s">
        <v>106</v>
      </c>
      <c r="P60" s="302"/>
    </row>
    <row r="61" spans="1:16" ht="15.75">
      <c r="A61" s="332"/>
      <c r="B61" s="343"/>
      <c r="C61" s="351"/>
      <c r="D61" s="645"/>
      <c r="E61" s="38"/>
      <c r="F61" s="73" t="s">
        <v>150</v>
      </c>
      <c r="G61" s="626"/>
      <c r="H61" s="627"/>
      <c r="I61" s="629"/>
      <c r="J61" s="628"/>
      <c r="K61" s="628"/>
      <c r="L61" s="628"/>
      <c r="M61" s="626"/>
      <c r="N61" s="629"/>
      <c r="O61" s="71" t="s">
        <v>107</v>
      </c>
      <c r="P61" s="302"/>
    </row>
    <row r="62" spans="1:16" ht="15.75">
      <c r="A62" s="332"/>
      <c r="B62" s="343"/>
      <c r="C62" s="351"/>
      <c r="D62" s="645"/>
      <c r="E62" s="38"/>
      <c r="F62" s="73" t="s">
        <v>151</v>
      </c>
      <c r="G62" s="626"/>
      <c r="H62" s="627"/>
      <c r="I62" s="629"/>
      <c r="J62" s="628"/>
      <c r="K62" s="628"/>
      <c r="L62" s="628"/>
      <c r="M62" s="626"/>
      <c r="N62" s="629"/>
      <c r="O62" s="71"/>
      <c r="P62" s="302"/>
    </row>
    <row r="63" spans="1:16" ht="15.75">
      <c r="A63" s="332"/>
      <c r="B63" s="343"/>
      <c r="C63" s="351"/>
      <c r="D63" s="645"/>
      <c r="E63" s="38"/>
      <c r="F63" s="73" t="s">
        <v>52</v>
      </c>
      <c r="G63" s="626">
        <v>0.85</v>
      </c>
      <c r="H63" s="627">
        <v>0</v>
      </c>
      <c r="I63" s="626">
        <f>SUM(G63:H63)</f>
        <v>0.85</v>
      </c>
      <c r="J63" s="628">
        <v>0</v>
      </c>
      <c r="K63" s="628">
        <v>0</v>
      </c>
      <c r="L63" s="627">
        <v>0</v>
      </c>
      <c r="M63" s="626">
        <v>0.85</v>
      </c>
      <c r="N63" s="629">
        <f>SUM(J63:M63)</f>
        <v>0.85</v>
      </c>
      <c r="O63" s="71" t="s">
        <v>108</v>
      </c>
      <c r="P63" s="1068" t="s">
        <v>148</v>
      </c>
    </row>
    <row r="64" spans="1:16" ht="15.75">
      <c r="A64" s="332"/>
      <c r="B64" s="343"/>
      <c r="C64" s="351"/>
      <c r="D64" s="645"/>
      <c r="E64" s="38"/>
      <c r="F64" s="73" t="s">
        <v>152</v>
      </c>
      <c r="G64" s="290"/>
      <c r="H64" s="290"/>
      <c r="I64" s="509"/>
      <c r="J64" s="510"/>
      <c r="K64" s="510"/>
      <c r="L64" s="510"/>
      <c r="M64" s="290"/>
      <c r="N64" s="509"/>
      <c r="O64" s="71" t="s">
        <v>109</v>
      </c>
      <c r="P64" s="302"/>
    </row>
    <row r="65" spans="1:16" ht="20.25" customHeight="1">
      <c r="A65" s="332"/>
      <c r="B65" s="343"/>
      <c r="C65" s="351"/>
      <c r="D65" s="645"/>
      <c r="E65" s="38"/>
      <c r="F65" s="73" t="s">
        <v>153</v>
      </c>
      <c r="G65" s="290"/>
      <c r="H65" s="290"/>
      <c r="I65" s="509"/>
      <c r="J65" s="510"/>
      <c r="K65" s="510"/>
      <c r="L65" s="510"/>
      <c r="M65" s="290"/>
      <c r="N65" s="509"/>
      <c r="O65" s="71" t="s">
        <v>110</v>
      </c>
      <c r="P65" s="302"/>
    </row>
    <row r="66" spans="1:16" ht="15.75">
      <c r="A66" s="300"/>
      <c r="B66" s="288"/>
      <c r="C66" s="244" t="s">
        <v>32</v>
      </c>
      <c r="D66" s="371" t="s">
        <v>19</v>
      </c>
      <c r="E66" s="293"/>
      <c r="F66" s="295" t="s">
        <v>19</v>
      </c>
      <c r="G66" s="296">
        <v>0</v>
      </c>
      <c r="H66" s="297">
        <v>0</v>
      </c>
      <c r="I66" s="361">
        <f>SUM(G66:H66)</f>
        <v>0</v>
      </c>
      <c r="J66" s="370">
        <v>0</v>
      </c>
      <c r="K66" s="370">
        <v>0</v>
      </c>
      <c r="L66" s="370">
        <v>0</v>
      </c>
      <c r="M66" s="370">
        <v>0</v>
      </c>
      <c r="N66" s="370">
        <v>0</v>
      </c>
      <c r="O66" s="374" t="s">
        <v>19</v>
      </c>
      <c r="P66" s="350">
        <v>0</v>
      </c>
    </row>
    <row r="67" spans="1:16" ht="15.75">
      <c r="A67" s="301"/>
      <c r="B67" s="289"/>
      <c r="C67" s="204" t="s">
        <v>33</v>
      </c>
      <c r="D67" s="371" t="s">
        <v>19</v>
      </c>
      <c r="E67" s="293"/>
      <c r="F67" s="295" t="s">
        <v>19</v>
      </c>
      <c r="G67" s="372">
        <v>0</v>
      </c>
      <c r="H67" s="373">
        <v>0</v>
      </c>
      <c r="I67" s="363">
        <f>SUM(G67:H67)</f>
        <v>0</v>
      </c>
      <c r="J67" s="333">
        <v>0</v>
      </c>
      <c r="K67" s="333">
        <v>0</v>
      </c>
      <c r="L67" s="333">
        <v>0</v>
      </c>
      <c r="M67" s="333">
        <v>0</v>
      </c>
      <c r="N67" s="333">
        <v>0</v>
      </c>
      <c r="O67" s="375"/>
      <c r="P67" s="302" t="s">
        <v>19</v>
      </c>
    </row>
    <row r="68" spans="1:16" ht="15.75">
      <c r="A68" s="303"/>
      <c r="B68" s="257"/>
      <c r="C68" s="353" t="s">
        <v>34</v>
      </c>
      <c r="D68" s="221" t="s">
        <v>19</v>
      </c>
      <c r="E68" s="222"/>
      <c r="F68" s="223" t="s">
        <v>19</v>
      </c>
      <c r="G68" s="224">
        <v>0</v>
      </c>
      <c r="H68" s="224">
        <v>0</v>
      </c>
      <c r="I68" s="363">
        <f>SUM(G68:H68)</f>
        <v>0</v>
      </c>
      <c r="J68" s="333">
        <v>0</v>
      </c>
      <c r="K68" s="333">
        <v>0</v>
      </c>
      <c r="L68" s="333">
        <v>0</v>
      </c>
      <c r="M68" s="333">
        <v>0</v>
      </c>
      <c r="N68" s="333">
        <v>0</v>
      </c>
      <c r="O68" s="224" t="s">
        <v>19</v>
      </c>
      <c r="P68" s="304" t="s">
        <v>19</v>
      </c>
    </row>
    <row r="69" spans="1:16" ht="63">
      <c r="A69" s="505"/>
      <c r="B69" s="506"/>
      <c r="C69" s="508" t="s">
        <v>35</v>
      </c>
      <c r="D69" s="1110">
        <v>4458</v>
      </c>
      <c r="E69" s="633" t="s">
        <v>28</v>
      </c>
      <c r="F69" s="1111" t="s">
        <v>154</v>
      </c>
      <c r="G69" s="635">
        <v>6.1</v>
      </c>
      <c r="H69" s="635">
        <v>0.4</v>
      </c>
      <c r="I69" s="635">
        <f>SUM(G69:H69)</f>
        <v>6.5</v>
      </c>
      <c r="J69" s="641">
        <v>0</v>
      </c>
      <c r="K69" s="641">
        <v>0</v>
      </c>
      <c r="L69" s="641">
        <v>0</v>
      </c>
      <c r="M69" s="635">
        <v>5</v>
      </c>
      <c r="N69" s="691">
        <f>SUM(J69:M69)</f>
        <v>5</v>
      </c>
      <c r="O69" s="643" t="s">
        <v>155</v>
      </c>
      <c r="P69" s="1109" t="s">
        <v>156</v>
      </c>
    </row>
    <row r="70" spans="1:16" ht="32.25" thickBot="1">
      <c r="A70" s="311"/>
      <c r="B70" s="312"/>
      <c r="C70" s="364"/>
      <c r="D70" s="1110"/>
      <c r="E70" s="633"/>
      <c r="F70" s="1111" t="s">
        <v>167</v>
      </c>
      <c r="G70" s="635">
        <v>2</v>
      </c>
      <c r="H70" s="635">
        <v>0</v>
      </c>
      <c r="I70" s="635">
        <f>SUM(G70:H70)</f>
        <v>2</v>
      </c>
      <c r="J70" s="641">
        <v>0</v>
      </c>
      <c r="K70" s="641">
        <v>0</v>
      </c>
      <c r="L70" s="641">
        <v>0</v>
      </c>
      <c r="M70" s="635">
        <v>2</v>
      </c>
      <c r="N70" s="691">
        <f>SUM(J70:M70)</f>
        <v>2</v>
      </c>
      <c r="O70" s="643" t="s">
        <v>168</v>
      </c>
      <c r="P70" s="1109" t="s">
        <v>156</v>
      </c>
    </row>
    <row r="71" spans="1:16" ht="15.75">
      <c r="A71" s="486"/>
      <c r="B71" s="487"/>
      <c r="C71" s="1228"/>
      <c r="D71" s="488"/>
      <c r="E71" s="1229"/>
      <c r="F71" s="489"/>
      <c r="G71" s="490"/>
      <c r="H71" s="490"/>
      <c r="I71" s="490"/>
      <c r="J71" s="490"/>
      <c r="K71" s="490"/>
      <c r="L71" s="490"/>
      <c r="M71" s="490"/>
      <c r="N71" s="490"/>
      <c r="O71" s="489"/>
      <c r="P71" s="491"/>
    </row>
    <row r="72" spans="1:16" ht="15.75">
      <c r="A72" s="332">
        <v>8</v>
      </c>
      <c r="B72" s="343" t="s">
        <v>81</v>
      </c>
      <c r="C72" s="351" t="s">
        <v>31</v>
      </c>
      <c r="D72" s="371" t="s">
        <v>19</v>
      </c>
      <c r="E72" s="293"/>
      <c r="F72" s="295" t="s">
        <v>19</v>
      </c>
      <c r="G72" s="372">
        <v>0</v>
      </c>
      <c r="H72" s="373">
        <v>0</v>
      </c>
      <c r="I72" s="373">
        <v>0</v>
      </c>
      <c r="J72" s="373">
        <v>0</v>
      </c>
      <c r="K72" s="373">
        <v>0</v>
      </c>
      <c r="L72" s="373">
        <v>0</v>
      </c>
      <c r="M72" s="373">
        <v>0</v>
      </c>
      <c r="N72" s="344">
        <f>SUM(J72:M72)</f>
        <v>0</v>
      </c>
      <c r="O72" s="374" t="s">
        <v>19</v>
      </c>
      <c r="P72" s="350">
        <v>0</v>
      </c>
    </row>
    <row r="73" spans="1:16" ht="15.75">
      <c r="A73" s="300"/>
      <c r="B73" s="288"/>
      <c r="C73" s="244" t="s">
        <v>32</v>
      </c>
      <c r="D73" s="376" t="s">
        <v>19</v>
      </c>
      <c r="E73" s="294"/>
      <c r="F73" s="377" t="s">
        <v>19</v>
      </c>
      <c r="G73" s="378">
        <v>0</v>
      </c>
      <c r="H73" s="373">
        <v>0</v>
      </c>
      <c r="I73" s="373">
        <v>0</v>
      </c>
      <c r="J73" s="373">
        <v>0</v>
      </c>
      <c r="K73" s="373">
        <v>0</v>
      </c>
      <c r="L73" s="373">
        <v>0</v>
      </c>
      <c r="M73" s="373">
        <v>0</v>
      </c>
      <c r="N73" s="268">
        <f>SUM(J73:M73)</f>
        <v>0</v>
      </c>
      <c r="O73" s="379" t="s">
        <v>19</v>
      </c>
      <c r="P73" s="347">
        <v>0</v>
      </c>
    </row>
    <row r="74" spans="1:16" ht="15.75">
      <c r="A74" s="346"/>
      <c r="B74" s="323"/>
      <c r="C74" s="360" t="s">
        <v>33</v>
      </c>
      <c r="D74" s="368" t="s">
        <v>19</v>
      </c>
      <c r="E74" s="222"/>
      <c r="F74" s="292" t="s">
        <v>19</v>
      </c>
      <c r="G74" s="296">
        <v>0</v>
      </c>
      <c r="H74" s="373">
        <v>0</v>
      </c>
      <c r="I74" s="373">
        <v>0</v>
      </c>
      <c r="J74" s="373">
        <v>0</v>
      </c>
      <c r="K74" s="373">
        <v>0</v>
      </c>
      <c r="L74" s="373">
        <v>0</v>
      </c>
      <c r="M74" s="373">
        <v>0</v>
      </c>
      <c r="N74" s="268">
        <f>SUM(J74:M74)</f>
        <v>0</v>
      </c>
      <c r="O74" s="369" t="s">
        <v>19</v>
      </c>
      <c r="P74" s="347">
        <v>0</v>
      </c>
    </row>
    <row r="75" spans="1:16" ht="15.75">
      <c r="A75" s="303"/>
      <c r="B75" s="257"/>
      <c r="C75" s="353" t="s">
        <v>34</v>
      </c>
      <c r="D75" s="368" t="s">
        <v>19</v>
      </c>
      <c r="E75" s="222"/>
      <c r="F75" s="292" t="s">
        <v>19</v>
      </c>
      <c r="G75" s="296">
        <v>0</v>
      </c>
      <c r="H75" s="373">
        <v>0</v>
      </c>
      <c r="I75" s="373">
        <v>0</v>
      </c>
      <c r="J75" s="373">
        <v>0</v>
      </c>
      <c r="K75" s="373">
        <v>0</v>
      </c>
      <c r="L75" s="373">
        <v>0</v>
      </c>
      <c r="M75" s="373">
        <v>0</v>
      </c>
      <c r="N75" s="268">
        <f>SUM(J75:M75)</f>
        <v>0</v>
      </c>
      <c r="O75" s="369" t="s">
        <v>19</v>
      </c>
      <c r="P75" s="347">
        <v>0</v>
      </c>
    </row>
    <row r="76" spans="1:16" ht="16.5" thickBot="1">
      <c r="A76" s="311"/>
      <c r="B76" s="312"/>
      <c r="C76" s="364" t="s">
        <v>35</v>
      </c>
      <c r="D76" s="1297">
        <v>247.5</v>
      </c>
      <c r="E76" s="848"/>
      <c r="F76" s="848" t="s">
        <v>55</v>
      </c>
      <c r="G76" s="873">
        <v>12</v>
      </c>
      <c r="H76" s="1298">
        <v>0</v>
      </c>
      <c r="I76" s="874">
        <f>SUM(G76:H76)</f>
        <v>12</v>
      </c>
      <c r="J76" s="875">
        <v>0</v>
      </c>
      <c r="K76" s="875">
        <v>0</v>
      </c>
      <c r="L76" s="875">
        <v>0</v>
      </c>
      <c r="M76" s="873">
        <v>12</v>
      </c>
      <c r="N76" s="874">
        <f>SUM(J76:M76)</f>
        <v>12</v>
      </c>
      <c r="O76" s="876" t="s">
        <v>209</v>
      </c>
      <c r="P76" s="1299">
        <v>6000000</v>
      </c>
    </row>
    <row r="77" spans="1:16" ht="15.75">
      <c r="A77" s="486"/>
      <c r="B77" s="487"/>
      <c r="C77" s="1328"/>
      <c r="D77" s="488"/>
      <c r="E77" s="1329"/>
      <c r="F77" s="489"/>
      <c r="G77" s="490"/>
      <c r="H77" s="490"/>
      <c r="I77" s="490"/>
      <c r="J77" s="490"/>
      <c r="K77" s="490"/>
      <c r="L77" s="490"/>
      <c r="M77" s="490"/>
      <c r="N77" s="490"/>
      <c r="O77" s="489"/>
      <c r="P77" s="491"/>
    </row>
    <row r="78" spans="1:16" ht="15.75">
      <c r="A78" s="332">
        <v>9</v>
      </c>
      <c r="B78" s="343" t="s">
        <v>283</v>
      </c>
      <c r="C78" s="351" t="s">
        <v>31</v>
      </c>
      <c r="D78" s="414">
        <v>2291.1</v>
      </c>
      <c r="E78" s="222"/>
      <c r="F78" s="381" t="s">
        <v>52</v>
      </c>
      <c r="G78" s="296">
        <v>5.82</v>
      </c>
      <c r="H78" s="867">
        <v>2.75</v>
      </c>
      <c r="I78" s="454">
        <f>G78+H78</f>
        <v>8.57</v>
      </c>
      <c r="J78" s="370">
        <v>0</v>
      </c>
      <c r="K78" s="370">
        <v>0</v>
      </c>
      <c r="L78" s="370">
        <v>0</v>
      </c>
      <c r="M78" s="266" t="s">
        <v>19</v>
      </c>
      <c r="N78" s="296" t="s">
        <v>19</v>
      </c>
      <c r="O78" s="381" t="s">
        <v>127</v>
      </c>
      <c r="P78" s="347">
        <v>367500</v>
      </c>
    </row>
    <row r="79" spans="1:16" ht="15.75">
      <c r="A79" s="332"/>
      <c r="B79" s="343"/>
      <c r="C79" s="351"/>
      <c r="D79" s="1041"/>
      <c r="E79" s="294"/>
      <c r="F79" s="1042" t="s">
        <v>26</v>
      </c>
      <c r="G79" s="378">
        <v>5.82</v>
      </c>
      <c r="H79" s="1044">
        <v>2.75</v>
      </c>
      <c r="I79" s="1045">
        <f t="shared" ref="I79:I87" si="12">G79+H79</f>
        <v>8.57</v>
      </c>
      <c r="J79" s="370">
        <v>0</v>
      </c>
      <c r="K79" s="370">
        <v>0</v>
      </c>
      <c r="L79" s="370">
        <v>0</v>
      </c>
      <c r="M79" s="266" t="s">
        <v>19</v>
      </c>
      <c r="N79" s="296">
        <v>0</v>
      </c>
      <c r="O79" s="1335" t="s">
        <v>219</v>
      </c>
      <c r="P79" s="347">
        <v>367500</v>
      </c>
    </row>
    <row r="80" spans="1:16" ht="15.75">
      <c r="A80" s="332"/>
      <c r="B80" s="343"/>
      <c r="C80" s="351"/>
      <c r="D80" s="1041"/>
      <c r="E80" s="294"/>
      <c r="F80" s="648" t="s">
        <v>218</v>
      </c>
      <c r="G80" s="627">
        <v>0.43</v>
      </c>
      <c r="H80" s="1039">
        <v>0.23</v>
      </c>
      <c r="I80" s="454">
        <f t="shared" si="12"/>
        <v>0.66</v>
      </c>
      <c r="J80" s="370">
        <v>0</v>
      </c>
      <c r="K80" s="370">
        <v>0</v>
      </c>
      <c r="L80" s="370">
        <v>0</v>
      </c>
      <c r="M80" s="266" t="s">
        <v>19</v>
      </c>
      <c r="N80" s="296" t="s">
        <v>19</v>
      </c>
      <c r="O80" s="250"/>
      <c r="P80" s="1031">
        <v>367500</v>
      </c>
    </row>
    <row r="81" spans="1:16" ht="15.75">
      <c r="A81" s="300"/>
      <c r="B81" s="288"/>
      <c r="C81" s="244" t="s">
        <v>32</v>
      </c>
      <c r="D81" s="763">
        <v>3660</v>
      </c>
      <c r="E81" s="222" t="s">
        <v>28</v>
      </c>
      <c r="F81" s="646" t="s">
        <v>220</v>
      </c>
      <c r="G81" s="265">
        <v>2.5499999999999998</v>
      </c>
      <c r="H81" s="265">
        <v>1.27</v>
      </c>
      <c r="I81" s="265">
        <f t="shared" si="12"/>
        <v>3.82</v>
      </c>
      <c r="J81" s="370">
        <v>0</v>
      </c>
      <c r="K81" s="370">
        <v>0</v>
      </c>
      <c r="L81" s="370">
        <v>0</v>
      </c>
      <c r="M81" s="265">
        <v>0.27</v>
      </c>
      <c r="N81" s="265">
        <f t="shared" ref="N81" si="13">SUM(J81:M81)</f>
        <v>0.27</v>
      </c>
      <c r="O81" s="765" t="s">
        <v>59</v>
      </c>
      <c r="P81" s="1249"/>
    </row>
    <row r="82" spans="1:16" ht="15.75">
      <c r="A82" s="346"/>
      <c r="B82" s="323"/>
      <c r="C82" s="360" t="s">
        <v>33</v>
      </c>
      <c r="D82" s="221">
        <v>33043.22</v>
      </c>
      <c r="E82" s="222" t="s">
        <v>28</v>
      </c>
      <c r="F82" s="413" t="s">
        <v>137</v>
      </c>
      <c r="G82" s="290">
        <v>6.72</v>
      </c>
      <c r="H82" s="290">
        <v>11.96</v>
      </c>
      <c r="I82" s="342">
        <f t="shared" si="12"/>
        <v>18.68</v>
      </c>
      <c r="J82" s="258">
        <v>0</v>
      </c>
      <c r="K82" s="258">
        <v>0</v>
      </c>
      <c r="L82" s="258">
        <v>0</v>
      </c>
      <c r="M82" s="290">
        <v>1.82</v>
      </c>
      <c r="N82" s="408">
        <f t="shared" ref="N82:N84" si="14">J82+K82+L82+M82</f>
        <v>1.82</v>
      </c>
      <c r="O82" s="113" t="s">
        <v>59</v>
      </c>
      <c r="P82" s="1254">
        <v>63500000</v>
      </c>
    </row>
    <row r="83" spans="1:16" ht="15.75">
      <c r="A83" s="346"/>
      <c r="B83" s="323"/>
      <c r="C83" s="360"/>
      <c r="D83" s="683"/>
      <c r="E83" s="38"/>
      <c r="F83" s="413" t="s">
        <v>221</v>
      </c>
      <c r="G83" s="224">
        <v>20.95</v>
      </c>
      <c r="H83" s="509">
        <v>18.45</v>
      </c>
      <c r="I83" s="342">
        <f t="shared" si="12"/>
        <v>39.4</v>
      </c>
      <c r="J83" s="258">
        <v>0</v>
      </c>
      <c r="K83" s="258">
        <v>0</v>
      </c>
      <c r="L83" s="258">
        <v>0</v>
      </c>
      <c r="M83" s="290">
        <v>7.67</v>
      </c>
      <c r="N83" s="408">
        <f t="shared" si="14"/>
        <v>7.67</v>
      </c>
      <c r="O83" s="113" t="s">
        <v>59</v>
      </c>
      <c r="P83" s="1254">
        <v>63500000</v>
      </c>
    </row>
    <row r="84" spans="1:16" ht="15.75">
      <c r="A84" s="346"/>
      <c r="B84" s="323"/>
      <c r="C84" s="360"/>
      <c r="D84" s="683"/>
      <c r="E84" s="38"/>
      <c r="F84" s="413" t="s">
        <v>222</v>
      </c>
      <c r="G84" s="290">
        <v>9.56</v>
      </c>
      <c r="H84" s="509">
        <v>4.5</v>
      </c>
      <c r="I84" s="342">
        <f t="shared" si="12"/>
        <v>14.06</v>
      </c>
      <c r="J84" s="258">
        <v>0</v>
      </c>
      <c r="K84" s="258">
        <v>0</v>
      </c>
      <c r="L84" s="258">
        <v>0</v>
      </c>
      <c r="M84" s="509">
        <v>4</v>
      </c>
      <c r="N84" s="408">
        <f t="shared" si="14"/>
        <v>4</v>
      </c>
      <c r="O84" s="113" t="s">
        <v>59</v>
      </c>
      <c r="P84" s="1254">
        <v>63500000</v>
      </c>
    </row>
    <row r="85" spans="1:16" ht="15.75">
      <c r="A85" s="303"/>
      <c r="B85" s="257"/>
      <c r="C85" s="353" t="s">
        <v>34</v>
      </c>
      <c r="D85" s="435">
        <v>11.5</v>
      </c>
      <c r="E85" s="222" t="s">
        <v>28</v>
      </c>
      <c r="F85" s="413" t="s">
        <v>70</v>
      </c>
      <c r="G85" s="436">
        <v>0.4</v>
      </c>
      <c r="H85" s="322">
        <v>0.19</v>
      </c>
      <c r="I85" s="342">
        <f t="shared" si="12"/>
        <v>0.59000000000000008</v>
      </c>
      <c r="J85" s="258">
        <v>0</v>
      </c>
      <c r="K85" s="258">
        <v>0</v>
      </c>
      <c r="L85" s="258">
        <v>0</v>
      </c>
      <c r="M85" s="224" t="s">
        <v>19</v>
      </c>
      <c r="N85" s="224" t="s">
        <v>19</v>
      </c>
      <c r="O85" s="244" t="s">
        <v>59</v>
      </c>
      <c r="P85" s="347">
        <v>0</v>
      </c>
    </row>
    <row r="86" spans="1:16" ht="15.75">
      <c r="A86" s="1257"/>
      <c r="B86" s="1341"/>
      <c r="C86" s="1342" t="s">
        <v>35</v>
      </c>
      <c r="D86" s="414">
        <v>6515.07</v>
      </c>
      <c r="E86" s="222" t="s">
        <v>28</v>
      </c>
      <c r="F86" s="648" t="s">
        <v>55</v>
      </c>
      <c r="G86" s="677">
        <v>9.08</v>
      </c>
      <c r="H86" s="1038">
        <v>3.85</v>
      </c>
      <c r="I86" s="454">
        <f t="shared" si="12"/>
        <v>12.93</v>
      </c>
      <c r="J86" s="370">
        <v>0</v>
      </c>
      <c r="K86" s="370">
        <v>0</v>
      </c>
      <c r="L86" s="370">
        <v>0</v>
      </c>
      <c r="M86" s="266">
        <v>3.2</v>
      </c>
      <c r="N86" s="296">
        <f t="shared" ref="N86:N87" si="15">J86+K86+L86+M86</f>
        <v>3.2</v>
      </c>
      <c r="O86" s="1432" t="s">
        <v>228</v>
      </c>
      <c r="P86" s="1434">
        <v>625000</v>
      </c>
    </row>
    <row r="87" spans="1:16" ht="16.5" thickBot="1">
      <c r="A87" s="1343"/>
      <c r="B87" s="478"/>
      <c r="C87" s="364"/>
      <c r="D87" s="1344"/>
      <c r="E87" s="126"/>
      <c r="F87" s="1345" t="s">
        <v>227</v>
      </c>
      <c r="G87" s="1346">
        <v>9.08</v>
      </c>
      <c r="H87" s="1347">
        <v>3.85</v>
      </c>
      <c r="I87" s="1348">
        <f t="shared" si="12"/>
        <v>12.93</v>
      </c>
      <c r="J87" s="1349">
        <v>0</v>
      </c>
      <c r="K87" s="1349">
        <v>0</v>
      </c>
      <c r="L87" s="1349">
        <v>0</v>
      </c>
      <c r="M87" s="316">
        <v>3.2</v>
      </c>
      <c r="N87" s="1350">
        <f t="shared" si="15"/>
        <v>3.2</v>
      </c>
      <c r="O87" s="1433"/>
      <c r="P87" s="1435"/>
    </row>
    <row r="88" spans="1:16" ht="15.75">
      <c r="A88" s="494"/>
      <c r="B88" s="494"/>
      <c r="C88" s="495"/>
      <c r="D88" s="1337"/>
      <c r="E88" s="790"/>
      <c r="F88" s="790"/>
      <c r="G88" s="1337"/>
      <c r="H88" s="1338"/>
      <c r="I88" s="500"/>
      <c r="J88" s="1339"/>
      <c r="K88" s="1339"/>
      <c r="L88" s="1339"/>
      <c r="M88" s="1337"/>
      <c r="N88" s="500"/>
      <c r="O88" s="790"/>
      <c r="P88" s="1340"/>
    </row>
    <row r="89" spans="1:16">
      <c r="A89" s="1"/>
      <c r="B89" s="1"/>
      <c r="C89" s="1"/>
      <c r="D89" s="1"/>
      <c r="E89" s="1"/>
      <c r="F89" s="1"/>
      <c r="G89" s="1"/>
      <c r="H89" s="1"/>
      <c r="I89" s="1"/>
      <c r="J89" s="1"/>
      <c r="K89" s="1"/>
      <c r="L89" s="1"/>
      <c r="M89" s="1"/>
      <c r="N89" s="1" t="s">
        <v>251</v>
      </c>
      <c r="O89" s="1"/>
    </row>
    <row r="90" spans="1:16">
      <c r="A90" s="1457" t="s">
        <v>36</v>
      </c>
      <c r="B90" s="1457"/>
      <c r="C90" s="1457"/>
      <c r="D90" s="1"/>
      <c r="E90" s="1457"/>
      <c r="F90" s="1457"/>
      <c r="G90" s="1457"/>
      <c r="H90" s="1457"/>
      <c r="I90" s="1457"/>
      <c r="J90" s="1457"/>
      <c r="K90" s="1457"/>
      <c r="L90" s="1"/>
      <c r="M90" s="1"/>
      <c r="N90" s="1"/>
      <c r="O90" s="1"/>
    </row>
    <row r="91" spans="1:16" ht="15.75">
      <c r="A91" s="1457" t="s">
        <v>37</v>
      </c>
      <c r="B91" s="1457"/>
      <c r="C91" s="1457"/>
      <c r="D91" s="1"/>
      <c r="E91" s="1457"/>
      <c r="F91" s="1457"/>
      <c r="G91" s="1457"/>
      <c r="H91" s="1457"/>
      <c r="I91" s="1457"/>
      <c r="J91" s="1457"/>
      <c r="K91" s="1457"/>
      <c r="L91" s="1"/>
      <c r="N91" s="583"/>
      <c r="O91" s="599" t="s">
        <v>58</v>
      </c>
    </row>
    <row r="92" spans="1:16" ht="15.75">
      <c r="A92" s="1"/>
      <c r="B92" s="1"/>
      <c r="C92" s="1"/>
      <c r="D92" s="1"/>
      <c r="E92" s="1"/>
      <c r="F92" s="1"/>
      <c r="G92" s="1"/>
      <c r="H92" s="1"/>
      <c r="I92" s="1"/>
      <c r="J92" s="1"/>
      <c r="K92" s="1"/>
      <c r="L92" s="1"/>
      <c r="N92" s="135"/>
      <c r="O92" s="599"/>
    </row>
    <row r="93" spans="1:16" ht="15.75">
      <c r="A93" s="1"/>
      <c r="B93" s="1"/>
      <c r="C93" s="1"/>
      <c r="D93" s="1"/>
      <c r="E93" s="1"/>
      <c r="F93" s="1"/>
      <c r="G93" s="1"/>
      <c r="H93" s="1"/>
      <c r="I93" s="1"/>
      <c r="J93" s="1"/>
      <c r="K93" s="1"/>
      <c r="L93" s="1"/>
      <c r="N93" s="135"/>
      <c r="O93" s="599"/>
    </row>
    <row r="94" spans="1:16" ht="15.75">
      <c r="A94" s="1"/>
      <c r="B94" s="1"/>
      <c r="C94" s="1"/>
      <c r="D94" s="1"/>
      <c r="E94" s="1"/>
      <c r="F94" s="1"/>
      <c r="G94" s="1"/>
      <c r="H94" s="1"/>
      <c r="I94" s="1"/>
      <c r="J94" s="1"/>
      <c r="K94" s="1"/>
      <c r="L94" s="1"/>
      <c r="N94" s="135"/>
      <c r="O94" s="599"/>
    </row>
    <row r="95" spans="1:16" ht="15.75">
      <c r="A95" s="1470" t="s">
        <v>38</v>
      </c>
      <c r="B95" s="1470"/>
      <c r="C95" s="1470"/>
      <c r="D95" s="1"/>
      <c r="E95" s="1470"/>
      <c r="F95" s="1470"/>
      <c r="G95" s="1470"/>
      <c r="H95" s="1470"/>
      <c r="I95" s="1470"/>
      <c r="J95" s="1470"/>
      <c r="K95" s="1470"/>
      <c r="L95" s="1"/>
      <c r="N95" s="584"/>
      <c r="O95" s="598" t="s">
        <v>39</v>
      </c>
    </row>
    <row r="96" spans="1:16" ht="15.75">
      <c r="A96" s="1457" t="s">
        <v>40</v>
      </c>
      <c r="B96" s="1457"/>
      <c r="C96" s="1457"/>
      <c r="D96" s="1"/>
      <c r="E96" s="1457"/>
      <c r="F96" s="1457"/>
      <c r="G96" s="1457"/>
      <c r="H96" s="1457"/>
      <c r="I96" s="1457"/>
      <c r="J96" s="1457"/>
      <c r="K96" s="1457"/>
      <c r="L96" s="1"/>
      <c r="N96" s="583"/>
      <c r="O96" s="599" t="s">
        <v>92</v>
      </c>
    </row>
    <row r="99" spans="2:17">
      <c r="B99" s="783" t="s">
        <v>31</v>
      </c>
      <c r="C99" s="1385" t="s">
        <v>32</v>
      </c>
      <c r="D99" s="1385" t="s">
        <v>34</v>
      </c>
      <c r="E99" s="1385" t="s">
        <v>35</v>
      </c>
      <c r="F99" s="1376" t="s">
        <v>142</v>
      </c>
      <c r="G99" s="1376"/>
      <c r="H99" s="1376"/>
      <c r="I99" s="1385" t="s">
        <v>31</v>
      </c>
      <c r="J99" s="1385" t="s">
        <v>32</v>
      </c>
      <c r="K99" s="1385" t="s">
        <v>34</v>
      </c>
      <c r="L99" s="1385" t="s">
        <v>35</v>
      </c>
      <c r="M99" s="1377" t="s">
        <v>142</v>
      </c>
      <c r="P99" t="s">
        <v>298</v>
      </c>
      <c r="Q99" t="s">
        <v>299</v>
      </c>
    </row>
    <row r="100" spans="2:17">
      <c r="B100" s="610"/>
      <c r="C100" s="1386"/>
      <c r="D100" s="1386"/>
      <c r="E100" s="1387"/>
      <c r="F100" s="1379">
        <f>I12+I82</f>
        <v>23.68</v>
      </c>
      <c r="G100" s="595" t="s">
        <v>277</v>
      </c>
      <c r="H100" s="595"/>
      <c r="I100" s="1390"/>
      <c r="J100" s="1386"/>
      <c r="K100" s="1386"/>
      <c r="L100" s="1387"/>
      <c r="M100" s="615">
        <f>N12+N82</f>
        <v>10.82</v>
      </c>
      <c r="P100">
        <f>SUM(B100:F100)</f>
        <v>23.68</v>
      </c>
      <c r="Q100">
        <f>SUM(I100:M100)</f>
        <v>10.82</v>
      </c>
    </row>
    <row r="101" spans="2:17">
      <c r="B101" s="1380">
        <f>I16+I23+I29+I59+I79</f>
        <v>55.339999999999996</v>
      </c>
      <c r="C101" s="1386"/>
      <c r="D101" s="1386"/>
      <c r="E101" s="1386"/>
      <c r="F101" s="595">
        <v>0</v>
      </c>
      <c r="G101" s="595" t="s">
        <v>278</v>
      </c>
      <c r="H101" s="595"/>
      <c r="I101" s="1390">
        <f>N79+N59+N29+N23+N16</f>
        <v>31.17</v>
      </c>
      <c r="J101" s="1386"/>
      <c r="K101" s="1386"/>
      <c r="L101" s="1386"/>
      <c r="M101" s="613"/>
      <c r="P101">
        <f t="shared" ref="P101:P112" si="16">SUM(B101:F101)</f>
        <v>55.339999999999996</v>
      </c>
      <c r="Q101">
        <f t="shared" ref="Q101:Q112" si="17">SUM(I101:M101)</f>
        <v>31.17</v>
      </c>
    </row>
    <row r="102" spans="2:17">
      <c r="B102" s="610"/>
      <c r="C102" s="1386"/>
      <c r="D102" s="1386"/>
      <c r="E102" s="1387">
        <f>I76+I69+I56+I38+I27+I20</f>
        <v>474.6</v>
      </c>
      <c r="F102" s="1379" t="str">
        <f>N25</f>
        <v>-</v>
      </c>
      <c r="G102" s="595" t="s">
        <v>20</v>
      </c>
      <c r="H102" s="595"/>
      <c r="I102" s="1386"/>
      <c r="J102" s="1386"/>
      <c r="K102" s="1386"/>
      <c r="L102" s="1386"/>
      <c r="M102" s="616">
        <f>N86+N76+N69+N56+N27+N20</f>
        <v>56.300000000000004</v>
      </c>
      <c r="N102" s="514"/>
      <c r="P102">
        <f t="shared" si="16"/>
        <v>474.6</v>
      </c>
      <c r="Q102">
        <f t="shared" si="17"/>
        <v>56.300000000000004</v>
      </c>
    </row>
    <row r="103" spans="2:17">
      <c r="B103" s="610"/>
      <c r="C103" s="1386"/>
      <c r="D103" s="1386"/>
      <c r="E103" s="1387">
        <f>I70+I57+I42+I21+I87</f>
        <v>240.93</v>
      </c>
      <c r="F103" s="595">
        <v>0</v>
      </c>
      <c r="G103" s="595" t="s">
        <v>30</v>
      </c>
      <c r="H103" s="595"/>
      <c r="I103" s="1386"/>
      <c r="J103" s="1386"/>
      <c r="K103" s="1386"/>
      <c r="L103" s="1388">
        <f>N87+N70+N57</f>
        <v>24.2</v>
      </c>
      <c r="M103" s="613"/>
      <c r="P103">
        <f t="shared" si="16"/>
        <v>240.93</v>
      </c>
      <c r="Q103">
        <f t="shared" si="17"/>
        <v>24.2</v>
      </c>
    </row>
    <row r="104" spans="2:17">
      <c r="B104" s="1381">
        <f>I30</f>
        <v>3.6</v>
      </c>
      <c r="C104" s="1386"/>
      <c r="D104" s="1386"/>
      <c r="E104" s="1387"/>
      <c r="F104" s="1379">
        <f>I34+I18</f>
        <v>19</v>
      </c>
      <c r="G104" s="595" t="s">
        <v>188</v>
      </c>
      <c r="H104" s="595"/>
      <c r="I104" s="1386"/>
      <c r="J104" s="1386"/>
      <c r="K104" s="1386"/>
      <c r="L104" s="1387">
        <f>I70+I57+I42</f>
        <v>225</v>
      </c>
      <c r="M104" s="613"/>
      <c r="N104" s="514"/>
      <c r="P104">
        <f t="shared" si="16"/>
        <v>22.6</v>
      </c>
      <c r="Q104">
        <f t="shared" si="17"/>
        <v>225</v>
      </c>
    </row>
    <row r="105" spans="2:17" ht="15.75">
      <c r="B105" s="610"/>
      <c r="C105" s="1386"/>
      <c r="D105" s="1386"/>
      <c r="E105" s="1388">
        <f>I43</f>
        <v>1.5</v>
      </c>
      <c r="F105" s="595">
        <v>0</v>
      </c>
      <c r="G105" s="1382" t="s">
        <v>21</v>
      </c>
      <c r="H105" s="595"/>
      <c r="I105" s="1386"/>
      <c r="J105" s="1386"/>
      <c r="K105" s="1388"/>
      <c r="L105" s="1386"/>
      <c r="M105" s="613"/>
      <c r="N105" s="514"/>
      <c r="P105">
        <f t="shared" si="16"/>
        <v>1.5</v>
      </c>
      <c r="Q105">
        <f t="shared" si="17"/>
        <v>0</v>
      </c>
    </row>
    <row r="106" spans="2:17" ht="15.75">
      <c r="B106" s="610"/>
      <c r="C106" s="1386"/>
      <c r="D106" s="1386"/>
      <c r="E106" s="1386"/>
      <c r="F106" s="1379">
        <f>I33+I83</f>
        <v>41.4</v>
      </c>
      <c r="G106" s="1382" t="s">
        <v>68</v>
      </c>
      <c r="H106" s="595"/>
      <c r="I106" s="1386"/>
      <c r="J106" s="1391"/>
      <c r="K106" s="1388"/>
      <c r="L106" s="1386"/>
      <c r="M106" s="613"/>
      <c r="N106" s="514"/>
      <c r="P106">
        <f t="shared" si="16"/>
        <v>41.4</v>
      </c>
      <c r="Q106">
        <f t="shared" si="17"/>
        <v>0</v>
      </c>
    </row>
    <row r="107" spans="2:17" ht="15.75">
      <c r="B107" s="610"/>
      <c r="C107" s="1386"/>
      <c r="D107" s="1388">
        <f>I35+I85</f>
        <v>31.59</v>
      </c>
      <c r="E107" s="1386"/>
      <c r="F107" s="595">
        <v>0</v>
      </c>
      <c r="G107" s="1382" t="s">
        <v>279</v>
      </c>
      <c r="H107" s="595"/>
      <c r="I107" s="1386"/>
      <c r="J107" s="1386"/>
      <c r="K107" s="1387">
        <v>4</v>
      </c>
      <c r="L107" s="1386"/>
      <c r="M107" s="613"/>
      <c r="N107" s="514"/>
      <c r="P107">
        <f t="shared" si="16"/>
        <v>31.59</v>
      </c>
      <c r="Q107">
        <f t="shared" si="17"/>
        <v>4</v>
      </c>
    </row>
    <row r="108" spans="2:17" ht="15.75">
      <c r="B108" s="610"/>
      <c r="C108" s="1386"/>
      <c r="D108" s="1388">
        <f>I37</f>
        <v>4</v>
      </c>
      <c r="E108" s="1386"/>
      <c r="F108" s="595">
        <v>0</v>
      </c>
      <c r="G108" s="1383" t="s">
        <v>194</v>
      </c>
      <c r="H108" s="595"/>
      <c r="I108" s="1388">
        <v>0.2</v>
      </c>
      <c r="J108" s="1386"/>
      <c r="K108" s="1387"/>
      <c r="L108" s="1386"/>
      <c r="M108" s="613"/>
      <c r="N108" s="514"/>
      <c r="P108">
        <f t="shared" si="16"/>
        <v>4</v>
      </c>
      <c r="Q108">
        <f t="shared" si="17"/>
        <v>0.2</v>
      </c>
    </row>
    <row r="109" spans="2:17" ht="15.75">
      <c r="B109" s="1384">
        <f>I63+I78</f>
        <v>9.42</v>
      </c>
      <c r="C109" s="1386"/>
      <c r="D109" s="1386"/>
      <c r="E109" s="1386"/>
      <c r="F109" s="595"/>
      <c r="G109" s="1382" t="s">
        <v>280</v>
      </c>
      <c r="H109" s="595"/>
      <c r="I109" s="1388"/>
      <c r="J109" s="1386"/>
      <c r="K109" s="1386"/>
      <c r="L109" s="1386"/>
      <c r="M109" s="613"/>
      <c r="P109">
        <f t="shared" si="16"/>
        <v>9.42</v>
      </c>
      <c r="Q109">
        <f t="shared" si="17"/>
        <v>0</v>
      </c>
    </row>
    <row r="110" spans="2:17" ht="15.75">
      <c r="B110" s="610"/>
      <c r="C110" s="1388">
        <f>I81</f>
        <v>3.82</v>
      </c>
      <c r="D110" s="1386"/>
      <c r="E110" s="1386"/>
      <c r="F110" s="595"/>
      <c r="G110" s="1382" t="s">
        <v>220</v>
      </c>
      <c r="H110" s="595"/>
      <c r="I110" s="1388"/>
      <c r="J110" s="1388">
        <f>N81</f>
        <v>0.27</v>
      </c>
      <c r="K110" s="1386"/>
      <c r="L110" s="1386"/>
      <c r="M110" s="613"/>
      <c r="P110">
        <f t="shared" si="16"/>
        <v>3.82</v>
      </c>
      <c r="Q110">
        <f t="shared" si="17"/>
        <v>0.27</v>
      </c>
    </row>
    <row r="111" spans="2:17" ht="15.75">
      <c r="B111" s="587"/>
      <c r="C111" s="1389"/>
      <c r="D111" s="1389"/>
      <c r="E111" s="1389"/>
      <c r="F111" s="1378">
        <f>I84</f>
        <v>14.06</v>
      </c>
      <c r="G111" s="1378" t="s">
        <v>222</v>
      </c>
      <c r="H111" s="607"/>
      <c r="I111" s="1389"/>
      <c r="J111" s="1389"/>
      <c r="K111" s="1389"/>
      <c r="L111" s="1389"/>
      <c r="M111" s="789">
        <f>N84</f>
        <v>4</v>
      </c>
      <c r="O111" s="514"/>
      <c r="P111">
        <f t="shared" si="16"/>
        <v>14.06</v>
      </c>
      <c r="Q111">
        <f t="shared" si="17"/>
        <v>4</v>
      </c>
    </row>
    <row r="112" spans="2:17">
      <c r="B112" s="512">
        <f>I80</f>
        <v>0.66</v>
      </c>
      <c r="G112" s="514" t="s">
        <v>218</v>
      </c>
      <c r="O112" s="514"/>
      <c r="P112">
        <f t="shared" si="16"/>
        <v>0.66</v>
      </c>
      <c r="Q112">
        <f t="shared" si="17"/>
        <v>0</v>
      </c>
    </row>
    <row r="113" spans="6:15">
      <c r="K113" s="514"/>
      <c r="O113" s="514"/>
    </row>
    <row r="114" spans="6:15">
      <c r="N114" s="514"/>
      <c r="O114" s="514"/>
    </row>
    <row r="115" spans="6:15">
      <c r="O115" s="514"/>
    </row>
    <row r="116" spans="6:15">
      <c r="O116" s="514"/>
    </row>
    <row r="117" spans="6:15">
      <c r="N117" s="514"/>
      <c r="O117" s="514"/>
    </row>
    <row r="118" spans="6:15">
      <c r="F118" t="s">
        <v>232</v>
      </c>
      <c r="G118" t="s">
        <v>301</v>
      </c>
      <c r="N118" s="514"/>
      <c r="O118" s="514"/>
    </row>
    <row r="119" spans="6:15" ht="15.75">
      <c r="G119" s="595" t="s">
        <v>277</v>
      </c>
      <c r="H119" s="595" t="s">
        <v>278</v>
      </c>
      <c r="I119" s="595" t="s">
        <v>20</v>
      </c>
      <c r="J119" s="595" t="s">
        <v>30</v>
      </c>
      <c r="K119" s="595" t="s">
        <v>188</v>
      </c>
      <c r="L119" s="1382" t="s">
        <v>21</v>
      </c>
      <c r="N119" s="514"/>
      <c r="O119" s="514"/>
    </row>
    <row r="120" spans="6:15">
      <c r="F120" t="s">
        <v>234</v>
      </c>
      <c r="N120" s="514"/>
      <c r="O120" s="514"/>
    </row>
    <row r="121" spans="6:15">
      <c r="N121" s="514"/>
      <c r="O121" s="514"/>
    </row>
  </sheetData>
  <mergeCells count="23">
    <mergeCell ref="A1:P1"/>
    <mergeCell ref="A2:P2"/>
    <mergeCell ref="A3:P3"/>
    <mergeCell ref="A6:A7"/>
    <mergeCell ref="B6:B7"/>
    <mergeCell ref="G6:I6"/>
    <mergeCell ref="O6:O7"/>
    <mergeCell ref="O86:O87"/>
    <mergeCell ref="P86:P87"/>
    <mergeCell ref="A96:C96"/>
    <mergeCell ref="E96:K96"/>
    <mergeCell ref="J6:M6"/>
    <mergeCell ref="F59:F60"/>
    <mergeCell ref="D7:E7"/>
    <mergeCell ref="A95:C95"/>
    <mergeCell ref="E95:K95"/>
    <mergeCell ref="E90:K90"/>
    <mergeCell ref="A90:C90"/>
    <mergeCell ref="E91:K91"/>
    <mergeCell ref="D6:E6"/>
    <mergeCell ref="A91:C91"/>
    <mergeCell ref="D8:E8"/>
    <mergeCell ref="F6:F7"/>
  </mergeCells>
  <pageMargins left="0.39370078740157483" right="0.19685039370078741" top="0.74803149606299213" bottom="0.74803149606299213" header="0.31496062992125984" footer="0.31496062992125984"/>
  <pageSetup paperSize="5" scale="65" orientation="landscape" horizontalDpi="4294967293" verticalDpi="0" r:id="rId1"/>
</worksheet>
</file>

<file path=xl/worksheets/sheet7.xml><?xml version="1.0" encoding="utf-8"?>
<worksheet xmlns="http://schemas.openxmlformats.org/spreadsheetml/2006/main" xmlns:r="http://schemas.openxmlformats.org/officeDocument/2006/relationships">
  <dimension ref="A2:P151"/>
  <sheetViews>
    <sheetView topLeftCell="C128" workbookViewId="0">
      <selection activeCell="M140" sqref="M140"/>
    </sheetView>
  </sheetViews>
  <sheetFormatPr defaultRowHeight="15"/>
  <cols>
    <col min="1" max="1" width="9.42578125" customWidth="1"/>
    <col min="2" max="2" width="23.7109375" customWidth="1"/>
    <col min="3" max="3" width="19.42578125" customWidth="1"/>
    <col min="4" max="4" width="16" customWidth="1"/>
    <col min="5" max="5" width="14.140625" customWidth="1"/>
    <col min="6" max="6" width="24.85546875" customWidth="1"/>
    <col min="7" max="7" width="10.7109375" bestFit="1" customWidth="1"/>
    <col min="9" max="9" width="18.7109375" customWidth="1"/>
    <col min="10" max="10" width="11.42578125" customWidth="1"/>
    <col min="11" max="11" width="10.140625" customWidth="1"/>
    <col min="14" max="14" width="9.28515625" bestFit="1" customWidth="1"/>
    <col min="15" max="15" width="46.140625" customWidth="1"/>
    <col min="16" max="16" width="16" customWidth="1"/>
  </cols>
  <sheetData>
    <row r="2" spans="1:16" ht="15.75">
      <c r="A2" s="1445" t="s">
        <v>146</v>
      </c>
      <c r="B2" s="1445"/>
      <c r="C2" s="1445"/>
      <c r="D2" s="1445"/>
      <c r="E2" s="1445"/>
      <c r="F2" s="1445"/>
      <c r="G2" s="1445"/>
      <c r="H2" s="1445"/>
      <c r="I2" s="1445"/>
      <c r="J2" s="1445"/>
      <c r="K2" s="1445"/>
      <c r="L2" s="1445"/>
      <c r="M2" s="1445"/>
      <c r="N2" s="1445"/>
      <c r="O2" s="1445"/>
      <c r="P2" s="1445"/>
    </row>
    <row r="3" spans="1:16" ht="15.75">
      <c r="A3" s="1445" t="s">
        <v>79</v>
      </c>
      <c r="B3" s="1445"/>
      <c r="C3" s="1445"/>
      <c r="D3" s="1445"/>
      <c r="E3" s="1445"/>
      <c r="F3" s="1445"/>
      <c r="G3" s="1445"/>
      <c r="H3" s="1445"/>
      <c r="I3" s="1445"/>
      <c r="J3" s="1445"/>
      <c r="K3" s="1445"/>
      <c r="L3" s="1445"/>
      <c r="M3" s="1445"/>
      <c r="N3" s="1445"/>
      <c r="O3" s="1445"/>
      <c r="P3" s="1445"/>
    </row>
    <row r="4" spans="1:16" ht="15.75">
      <c r="A4" s="1445" t="s">
        <v>24</v>
      </c>
      <c r="B4" s="1445"/>
      <c r="C4" s="1445"/>
      <c r="D4" s="1445"/>
      <c r="E4" s="1445"/>
      <c r="F4" s="1445"/>
      <c r="G4" s="1445"/>
      <c r="H4" s="1445"/>
      <c r="I4" s="1445"/>
      <c r="J4" s="1445"/>
      <c r="K4" s="1445"/>
      <c r="L4" s="1445"/>
      <c r="M4" s="1445"/>
      <c r="N4" s="1445"/>
      <c r="O4" s="1445"/>
      <c r="P4" s="1445"/>
    </row>
    <row r="5" spans="1:16" ht="15.75">
      <c r="A5" s="597"/>
      <c r="B5" s="597"/>
      <c r="C5" s="597"/>
      <c r="D5" s="597"/>
      <c r="E5" s="597"/>
      <c r="F5" s="597"/>
      <c r="G5" s="597"/>
      <c r="H5" s="597"/>
      <c r="I5" s="597"/>
      <c r="J5" s="597"/>
      <c r="K5" s="597"/>
      <c r="L5" s="597"/>
      <c r="M5" s="597"/>
      <c r="N5" s="597"/>
      <c r="O5" s="597"/>
      <c r="P5" s="597"/>
    </row>
    <row r="6" spans="1:16" ht="19.5" thickBot="1">
      <c r="A6" s="3"/>
      <c r="B6" s="3"/>
      <c r="C6" s="3"/>
      <c r="D6" s="3"/>
      <c r="E6" s="3"/>
      <c r="F6" s="2"/>
      <c r="G6" s="2"/>
      <c r="H6" s="2"/>
      <c r="I6" s="2"/>
      <c r="J6" s="2"/>
      <c r="K6" s="2"/>
      <c r="L6" s="2"/>
      <c r="M6" s="2"/>
      <c r="N6" s="2"/>
      <c r="O6" s="2"/>
      <c r="P6" s="2"/>
    </row>
    <row r="7" spans="1:16" ht="15.75">
      <c r="A7" s="1474" t="s">
        <v>0</v>
      </c>
      <c r="B7" s="1478" t="s">
        <v>44</v>
      </c>
      <c r="C7" s="150" t="s">
        <v>1</v>
      </c>
      <c r="D7" s="1476" t="s">
        <v>2</v>
      </c>
      <c r="E7" s="1477"/>
      <c r="F7" s="1478" t="s">
        <v>3</v>
      </c>
      <c r="G7" s="1480" t="s">
        <v>4</v>
      </c>
      <c r="H7" s="1481"/>
      <c r="I7" s="1482"/>
      <c r="J7" s="1483" t="s">
        <v>5</v>
      </c>
      <c r="K7" s="1483"/>
      <c r="L7" s="1483"/>
      <c r="M7" s="1483"/>
      <c r="N7" s="150" t="s">
        <v>6</v>
      </c>
      <c r="O7" s="1478" t="s">
        <v>7</v>
      </c>
      <c r="P7" s="151" t="s">
        <v>8</v>
      </c>
    </row>
    <row r="8" spans="1:16" ht="15.75">
      <c r="A8" s="1475"/>
      <c r="B8" s="1479"/>
      <c r="C8" s="5" t="s">
        <v>9</v>
      </c>
      <c r="D8" s="1484" t="s">
        <v>10</v>
      </c>
      <c r="E8" s="1485"/>
      <c r="F8" s="1479"/>
      <c r="G8" s="600" t="s">
        <v>11</v>
      </c>
      <c r="H8" s="600" t="s">
        <v>12</v>
      </c>
      <c r="I8" s="600" t="s">
        <v>6</v>
      </c>
      <c r="J8" s="600" t="s">
        <v>13</v>
      </c>
      <c r="K8" s="600" t="s">
        <v>14</v>
      </c>
      <c r="L8" s="600" t="s">
        <v>15</v>
      </c>
      <c r="M8" s="600" t="s">
        <v>16</v>
      </c>
      <c r="N8" s="5" t="s">
        <v>17</v>
      </c>
      <c r="O8" s="1479"/>
      <c r="P8" s="152" t="s">
        <v>18</v>
      </c>
    </row>
    <row r="9" spans="1:16" ht="16.5" thickBot="1">
      <c r="A9" s="153">
        <v>1</v>
      </c>
      <c r="B9" s="6"/>
      <c r="C9" s="6">
        <v>2</v>
      </c>
      <c r="D9" s="1461">
        <v>3</v>
      </c>
      <c r="E9" s="1462"/>
      <c r="F9" s="6">
        <v>4</v>
      </c>
      <c r="G9" s="6">
        <v>5</v>
      </c>
      <c r="H9" s="6">
        <v>7</v>
      </c>
      <c r="I9" s="6">
        <v>8</v>
      </c>
      <c r="J9" s="6">
        <v>9</v>
      </c>
      <c r="K9" s="6">
        <v>10</v>
      </c>
      <c r="L9" s="6">
        <v>11</v>
      </c>
      <c r="M9" s="6">
        <v>12</v>
      </c>
      <c r="N9" s="6">
        <v>13</v>
      </c>
      <c r="O9" s="6">
        <v>14</v>
      </c>
      <c r="P9" s="154">
        <v>15</v>
      </c>
    </row>
    <row r="10" spans="1:16" ht="15.75">
      <c r="A10" s="469"/>
      <c r="B10" s="476"/>
      <c r="C10" s="324"/>
      <c r="D10" s="325"/>
      <c r="E10" s="326"/>
      <c r="F10" s="327"/>
      <c r="G10" s="328"/>
      <c r="H10" s="328"/>
      <c r="I10" s="328"/>
      <c r="J10" s="329"/>
      <c r="K10" s="329"/>
      <c r="L10" s="329"/>
      <c r="M10" s="328"/>
      <c r="N10" s="328"/>
      <c r="O10" s="330"/>
      <c r="P10" s="331"/>
    </row>
    <row r="11" spans="1:16" ht="15.75">
      <c r="A11" s="725">
        <v>1</v>
      </c>
      <c r="B11" s="113" t="s">
        <v>45</v>
      </c>
      <c r="C11" s="791" t="s">
        <v>31</v>
      </c>
      <c r="D11" s="667">
        <v>6018</v>
      </c>
      <c r="E11" s="73" t="s">
        <v>28</v>
      </c>
      <c r="F11" s="73" t="s">
        <v>51</v>
      </c>
      <c r="G11" s="627">
        <v>1.5</v>
      </c>
      <c r="H11" s="626">
        <v>0</v>
      </c>
      <c r="I11" s="629">
        <f>SUM(G11:H11)</f>
        <v>1.5</v>
      </c>
      <c r="J11" s="628">
        <v>0</v>
      </c>
      <c r="K11" s="628">
        <v>0</v>
      </c>
      <c r="L11" s="628">
        <v>0</v>
      </c>
      <c r="M11" s="626">
        <v>2</v>
      </c>
      <c r="N11" s="629">
        <f>SUM(J11:M11)</f>
        <v>2</v>
      </c>
      <c r="O11" s="71" t="s">
        <v>115</v>
      </c>
      <c r="P11" s="669">
        <v>782388.5</v>
      </c>
    </row>
    <row r="12" spans="1:16" ht="15.75">
      <c r="A12" s="471"/>
      <c r="B12" s="477"/>
      <c r="C12" s="320" t="s">
        <v>32</v>
      </c>
      <c r="D12" s="644">
        <v>727</v>
      </c>
      <c r="E12" s="73" t="s">
        <v>28</v>
      </c>
      <c r="F12" s="73" t="s">
        <v>116</v>
      </c>
      <c r="G12" s="627">
        <v>0.75</v>
      </c>
      <c r="H12" s="628">
        <v>0</v>
      </c>
      <c r="I12" s="629">
        <f>SUM(G12:H12)</f>
        <v>0.75</v>
      </c>
      <c r="J12" s="628">
        <v>0</v>
      </c>
      <c r="K12" s="628">
        <v>0</v>
      </c>
      <c r="L12" s="628">
        <v>0</v>
      </c>
      <c r="M12" s="626">
        <v>1.5</v>
      </c>
      <c r="N12" s="629">
        <f>SUM(J12:M12)</f>
        <v>1.5</v>
      </c>
      <c r="O12" s="71" t="s">
        <v>69</v>
      </c>
      <c r="P12" s="669">
        <v>162936</v>
      </c>
    </row>
    <row r="13" spans="1:16" ht="15.75">
      <c r="A13" s="471"/>
      <c r="B13" s="477"/>
      <c r="C13" s="320"/>
      <c r="D13" s="644"/>
      <c r="E13" s="73"/>
      <c r="F13" s="73" t="s">
        <v>113</v>
      </c>
      <c r="G13" s="627">
        <v>1</v>
      </c>
      <c r="H13" s="628">
        <v>0</v>
      </c>
      <c r="I13" s="629">
        <f>SUM(G13:H13)</f>
        <v>1</v>
      </c>
      <c r="J13" s="628">
        <v>0</v>
      </c>
      <c r="K13" s="628">
        <v>0</v>
      </c>
      <c r="L13" s="628">
        <v>0</v>
      </c>
      <c r="M13" s="626">
        <v>2</v>
      </c>
      <c r="N13" s="629">
        <f>SUM(J13:M13)</f>
        <v>2</v>
      </c>
      <c r="O13" s="71" t="s">
        <v>69</v>
      </c>
      <c r="P13" s="669">
        <v>141211.20000000001</v>
      </c>
    </row>
    <row r="14" spans="1:16" ht="15.75">
      <c r="A14" s="877"/>
      <c r="B14" s="410"/>
      <c r="C14" s="878" t="s">
        <v>33</v>
      </c>
      <c r="D14" s="644">
        <v>36819</v>
      </c>
      <c r="E14" s="73" t="s">
        <v>28</v>
      </c>
      <c r="F14" s="322" t="s">
        <v>19</v>
      </c>
      <c r="G14" s="290">
        <v>0</v>
      </c>
      <c r="H14" s="290">
        <v>0</v>
      </c>
      <c r="I14" s="290" t="s">
        <v>19</v>
      </c>
      <c r="J14" s="111">
        <v>0</v>
      </c>
      <c r="K14" s="111">
        <v>0</v>
      </c>
      <c r="L14" s="111">
        <v>0</v>
      </c>
      <c r="M14" s="290">
        <v>0</v>
      </c>
      <c r="N14" s="290">
        <v>0</v>
      </c>
      <c r="O14" s="290" t="s">
        <v>19</v>
      </c>
      <c r="P14" s="302" t="s">
        <v>19</v>
      </c>
    </row>
    <row r="15" spans="1:16" ht="15.75">
      <c r="A15" s="879"/>
      <c r="B15" s="434"/>
      <c r="C15" s="220" t="s">
        <v>35</v>
      </c>
      <c r="D15" s="321" t="s">
        <v>19</v>
      </c>
      <c r="E15" s="38"/>
      <c r="F15" s="322" t="s">
        <v>19</v>
      </c>
      <c r="G15" s="290">
        <v>0</v>
      </c>
      <c r="H15" s="290">
        <v>0</v>
      </c>
      <c r="I15" s="290">
        <v>0</v>
      </c>
      <c r="J15" s="111">
        <v>0</v>
      </c>
      <c r="K15" s="111">
        <v>0</v>
      </c>
      <c r="L15" s="111">
        <v>0</v>
      </c>
      <c r="M15" s="290">
        <v>0</v>
      </c>
      <c r="N15" s="290">
        <v>0</v>
      </c>
      <c r="O15" s="290" t="s">
        <v>19</v>
      </c>
      <c r="P15" s="302" t="s">
        <v>19</v>
      </c>
    </row>
    <row r="16" spans="1:16" ht="16.5" thickBot="1">
      <c r="A16" s="870"/>
      <c r="B16" s="871"/>
      <c r="C16" s="872" t="s">
        <v>34</v>
      </c>
      <c r="D16" s="667">
        <v>797</v>
      </c>
      <c r="E16" s="73"/>
      <c r="F16" s="73" t="s">
        <v>71</v>
      </c>
      <c r="G16" s="626">
        <v>1</v>
      </c>
      <c r="H16" s="626">
        <v>0.5</v>
      </c>
      <c r="I16" s="629">
        <f>SUM(G16:H16)</f>
        <v>1.5</v>
      </c>
      <c r="J16" s="628">
        <v>0</v>
      </c>
      <c r="K16" s="628">
        <v>0</v>
      </c>
      <c r="L16" s="628">
        <v>0</v>
      </c>
      <c r="M16" s="626">
        <v>1</v>
      </c>
      <c r="N16" s="629">
        <f>SUM(J16:M16)</f>
        <v>1</v>
      </c>
      <c r="O16" s="71" t="s">
        <v>69</v>
      </c>
      <c r="P16" s="669">
        <v>310140</v>
      </c>
    </row>
    <row r="17" spans="1:16" ht="15.75">
      <c r="A17" s="158"/>
      <c r="B17" s="320"/>
      <c r="C17" s="355"/>
      <c r="D17" s="177"/>
      <c r="E17" s="38"/>
      <c r="F17" s="116"/>
      <c r="G17" s="102"/>
      <c r="H17" s="102"/>
      <c r="I17" s="102"/>
      <c r="J17" s="111"/>
      <c r="K17" s="111"/>
      <c r="L17" s="111"/>
      <c r="M17" s="102"/>
      <c r="N17" s="102"/>
      <c r="O17" s="117"/>
      <c r="P17" s="159"/>
    </row>
    <row r="18" spans="1:16" ht="15.75">
      <c r="A18" s="880">
        <v>2</v>
      </c>
      <c r="B18" s="320" t="s">
        <v>46</v>
      </c>
      <c r="C18" s="791" t="s">
        <v>31</v>
      </c>
      <c r="D18" s="321" t="s">
        <v>19</v>
      </c>
      <c r="E18" s="38"/>
      <c r="F18" s="322" t="s">
        <v>19</v>
      </c>
      <c r="G18" s="290">
        <v>0</v>
      </c>
      <c r="H18" s="290">
        <v>0</v>
      </c>
      <c r="I18" s="290" t="s">
        <v>19</v>
      </c>
      <c r="J18" s="111">
        <v>0</v>
      </c>
      <c r="K18" s="111">
        <v>0</v>
      </c>
      <c r="L18" s="111">
        <v>0</v>
      </c>
      <c r="M18" s="290">
        <v>0</v>
      </c>
      <c r="N18" s="290">
        <v>0</v>
      </c>
      <c r="O18" s="290" t="s">
        <v>19</v>
      </c>
      <c r="P18" s="302" t="s">
        <v>19</v>
      </c>
    </row>
    <row r="19" spans="1:16" ht="15.75">
      <c r="A19" s="652"/>
      <c r="B19" s="114"/>
      <c r="C19" s="320" t="s">
        <v>32</v>
      </c>
      <c r="D19" s="321" t="s">
        <v>19</v>
      </c>
      <c r="E19" s="38"/>
      <c r="F19" s="322" t="s">
        <v>19</v>
      </c>
      <c r="G19" s="290">
        <v>0</v>
      </c>
      <c r="H19" s="290">
        <v>0</v>
      </c>
      <c r="I19" s="290">
        <v>0</v>
      </c>
      <c r="J19" s="111">
        <v>0</v>
      </c>
      <c r="K19" s="111">
        <v>0</v>
      </c>
      <c r="L19" s="111">
        <v>0</v>
      </c>
      <c r="M19" s="290">
        <v>0</v>
      </c>
      <c r="N19" s="290">
        <v>0</v>
      </c>
      <c r="O19" s="290" t="s">
        <v>19</v>
      </c>
      <c r="P19" s="302" t="s">
        <v>19</v>
      </c>
    </row>
    <row r="20" spans="1:16" ht="15.75">
      <c r="A20" s="654"/>
      <c r="B20" s="410"/>
      <c r="C20" s="878" t="s">
        <v>33</v>
      </c>
      <c r="D20" s="321">
        <v>3210.7</v>
      </c>
      <c r="E20" s="38" t="s">
        <v>28</v>
      </c>
      <c r="F20" s="413" t="s">
        <v>25</v>
      </c>
      <c r="G20" s="509">
        <v>5.85</v>
      </c>
      <c r="H20" s="111">
        <v>0</v>
      </c>
      <c r="I20" s="509">
        <f>G20+H20</f>
        <v>5.85</v>
      </c>
      <c r="J20" s="111">
        <v>0</v>
      </c>
      <c r="K20" s="111">
        <v>0</v>
      </c>
      <c r="L20" s="111">
        <v>0</v>
      </c>
      <c r="M20" s="509">
        <v>2.15</v>
      </c>
      <c r="N20" s="727">
        <f>J20+K20+L20+M20</f>
        <v>2.15</v>
      </c>
      <c r="O20" s="113" t="s">
        <v>177</v>
      </c>
      <c r="P20" s="290" t="s">
        <v>19</v>
      </c>
    </row>
    <row r="21" spans="1:16" ht="15.75">
      <c r="A21" s="654"/>
      <c r="B21" s="410"/>
      <c r="C21" s="878"/>
      <c r="D21" s="740"/>
      <c r="E21" s="222"/>
      <c r="F21" s="382" t="s">
        <v>61</v>
      </c>
      <c r="G21" s="224">
        <v>0.85</v>
      </c>
      <c r="H21" s="258">
        <v>0</v>
      </c>
      <c r="I21" s="342">
        <f t="shared" ref="I21" si="0">G21+H21</f>
        <v>0.85</v>
      </c>
      <c r="J21" s="258">
        <v>0</v>
      </c>
      <c r="K21" s="258">
        <v>0</v>
      </c>
      <c r="L21" s="258">
        <v>0</v>
      </c>
      <c r="M21" s="224"/>
      <c r="N21" s="1143">
        <v>0</v>
      </c>
      <c r="O21" s="244" t="s">
        <v>177</v>
      </c>
      <c r="P21" s="224"/>
    </row>
    <row r="22" spans="1:16" ht="15.75">
      <c r="A22" s="654"/>
      <c r="B22" s="410"/>
      <c r="C22" s="878"/>
      <c r="D22" s="740"/>
      <c r="E22" s="222"/>
      <c r="F22" s="382" t="s">
        <v>176</v>
      </c>
      <c r="G22" s="342">
        <v>1.5</v>
      </c>
      <c r="H22" s="258">
        <v>0</v>
      </c>
      <c r="I22" s="342">
        <f t="shared" ref="I22:I23" si="1">G22+H22</f>
        <v>1.5</v>
      </c>
      <c r="J22" s="258">
        <v>0</v>
      </c>
      <c r="K22" s="258">
        <v>0</v>
      </c>
      <c r="L22" s="258">
        <v>0</v>
      </c>
      <c r="M22" s="342">
        <v>0.5</v>
      </c>
      <c r="N22" s="408">
        <f t="shared" ref="N22:N23" si="2">J22+K22+L22+M22</f>
        <v>0.5</v>
      </c>
      <c r="O22" s="244" t="s">
        <v>179</v>
      </c>
      <c r="P22" s="224"/>
    </row>
    <row r="23" spans="1:16" ht="15.75">
      <c r="A23" s="654"/>
      <c r="B23" s="410"/>
      <c r="C23" s="878"/>
      <c r="D23" s="732">
        <v>232</v>
      </c>
      <c r="E23" s="38" t="s">
        <v>28</v>
      </c>
      <c r="F23" s="413" t="s">
        <v>133</v>
      </c>
      <c r="G23" s="509">
        <v>1</v>
      </c>
      <c r="H23" s="111">
        <v>0</v>
      </c>
      <c r="I23" s="509">
        <f t="shared" si="1"/>
        <v>1</v>
      </c>
      <c r="J23" s="111">
        <v>0</v>
      </c>
      <c r="K23" s="111">
        <v>0</v>
      </c>
      <c r="L23" s="111">
        <v>0</v>
      </c>
      <c r="M23" s="509">
        <v>1</v>
      </c>
      <c r="N23" s="727">
        <f t="shared" si="2"/>
        <v>1</v>
      </c>
      <c r="O23" s="113" t="s">
        <v>180</v>
      </c>
      <c r="P23" s="290"/>
    </row>
    <row r="24" spans="1:16" ht="15.75">
      <c r="A24" s="306"/>
      <c r="B24" s="434"/>
      <c r="C24" s="220" t="s">
        <v>34</v>
      </c>
      <c r="D24" s="337">
        <v>89</v>
      </c>
      <c r="E24" s="293" t="s">
        <v>28</v>
      </c>
      <c r="F24" s="735" t="s">
        <v>71</v>
      </c>
      <c r="G24" s="339">
        <v>28.45</v>
      </c>
      <c r="H24" s="440">
        <v>8.0399999999999991</v>
      </c>
      <c r="I24" s="440">
        <f>G24+H24</f>
        <v>36.489999999999995</v>
      </c>
      <c r="J24" s="340">
        <v>0</v>
      </c>
      <c r="K24" s="340">
        <v>0</v>
      </c>
      <c r="L24" s="340">
        <v>0</v>
      </c>
      <c r="M24" s="440">
        <v>16.899999999999999</v>
      </c>
      <c r="N24" s="1152">
        <f>SUM(J24:M24)</f>
        <v>16.899999999999999</v>
      </c>
      <c r="O24" s="362" t="s">
        <v>157</v>
      </c>
      <c r="P24" s="339" t="s">
        <v>19</v>
      </c>
    </row>
    <row r="25" spans="1:16" ht="15.75">
      <c r="A25" s="306"/>
      <c r="B25" s="285"/>
      <c r="C25" s="357"/>
      <c r="D25" s="221"/>
      <c r="E25" s="222"/>
      <c r="F25" s="382" t="s">
        <v>42</v>
      </c>
      <c r="G25" s="1157">
        <v>19.3</v>
      </c>
      <c r="H25" s="1157">
        <v>2.75</v>
      </c>
      <c r="I25" s="342">
        <f t="shared" ref="I25:I28" si="3">G25+H25</f>
        <v>22.05</v>
      </c>
      <c r="J25" s="1158"/>
      <c r="K25" s="1158"/>
      <c r="L25" s="1158"/>
      <c r="M25" s="342">
        <v>6.7</v>
      </c>
      <c r="N25" s="408">
        <f t="shared" ref="N25:N27" si="4">SUM(J25:M25)</f>
        <v>6.7</v>
      </c>
      <c r="O25" s="382" t="s">
        <v>72</v>
      </c>
      <c r="P25" s="224"/>
    </row>
    <row r="26" spans="1:16" ht="15.75">
      <c r="A26" s="306"/>
      <c r="B26" s="285"/>
      <c r="C26" s="357"/>
      <c r="D26" s="221"/>
      <c r="E26" s="222"/>
      <c r="F26" s="382" t="s">
        <v>66</v>
      </c>
      <c r="G26" s="1157">
        <v>0.9</v>
      </c>
      <c r="H26" s="1157">
        <v>0</v>
      </c>
      <c r="I26" s="342">
        <f t="shared" si="3"/>
        <v>0.9</v>
      </c>
      <c r="J26" s="1158"/>
      <c r="K26" s="1158"/>
      <c r="L26" s="1158"/>
      <c r="M26" s="342">
        <v>0.8</v>
      </c>
      <c r="N26" s="408">
        <f t="shared" si="4"/>
        <v>0.8</v>
      </c>
      <c r="O26" s="382" t="s">
        <v>134</v>
      </c>
      <c r="P26" s="224"/>
    </row>
    <row r="27" spans="1:16" ht="15.75">
      <c r="A27" s="306"/>
      <c r="B27" s="285"/>
      <c r="C27" s="357"/>
      <c r="D27" s="221"/>
      <c r="E27" s="222"/>
      <c r="F27" s="382" t="s">
        <v>23</v>
      </c>
      <c r="G27" s="1157">
        <v>6.6</v>
      </c>
      <c r="H27" s="1157">
        <v>0</v>
      </c>
      <c r="I27" s="342">
        <f t="shared" si="3"/>
        <v>6.6</v>
      </c>
      <c r="J27" s="1158"/>
      <c r="K27" s="1158"/>
      <c r="L27" s="1158"/>
      <c r="M27" s="342">
        <v>3.4</v>
      </c>
      <c r="N27" s="408">
        <f t="shared" si="4"/>
        <v>3.4</v>
      </c>
      <c r="O27" s="382" t="s">
        <v>158</v>
      </c>
      <c r="P27" s="224"/>
    </row>
    <row r="28" spans="1:16" ht="15.75">
      <c r="A28" s="306"/>
      <c r="B28" s="285"/>
      <c r="C28" s="357" t="s">
        <v>35</v>
      </c>
      <c r="D28" s="337">
        <v>2272.1</v>
      </c>
      <c r="E28" s="293"/>
      <c r="F28" s="735" t="s">
        <v>54</v>
      </c>
      <c r="G28" s="440">
        <v>24.8</v>
      </c>
      <c r="H28" s="339">
        <v>0</v>
      </c>
      <c r="I28" s="339">
        <f t="shared" si="3"/>
        <v>24.8</v>
      </c>
      <c r="J28" s="340">
        <v>0</v>
      </c>
      <c r="K28" s="340">
        <v>0</v>
      </c>
      <c r="L28" s="340">
        <v>0</v>
      </c>
      <c r="M28" s="440">
        <v>24.8</v>
      </c>
      <c r="N28" s="1216">
        <f>SUM(J28:M28)</f>
        <v>24.8</v>
      </c>
      <c r="O28" s="362"/>
      <c r="P28" s="339" t="s">
        <v>19</v>
      </c>
    </row>
    <row r="29" spans="1:16" ht="16.5" thickBot="1">
      <c r="A29" s="306"/>
      <c r="B29" s="285"/>
      <c r="C29" s="357"/>
      <c r="D29" s="275"/>
      <c r="E29" s="145"/>
      <c r="F29" s="480"/>
      <c r="G29" s="344"/>
      <c r="H29" s="481"/>
      <c r="I29" s="519"/>
      <c r="J29" s="481"/>
      <c r="K29" s="481"/>
      <c r="L29" s="481"/>
      <c r="M29" s="482"/>
      <c r="N29" s="483"/>
      <c r="O29" s="484"/>
      <c r="P29" s="881"/>
    </row>
    <row r="30" spans="1:16" ht="15.75">
      <c r="A30" s="298"/>
      <c r="B30" s="286"/>
      <c r="C30" s="358"/>
      <c r="D30" s="359"/>
      <c r="E30" s="238"/>
      <c r="F30" s="239"/>
      <c r="G30" s="240"/>
      <c r="H30" s="240"/>
      <c r="I30" s="240"/>
      <c r="J30" s="241"/>
      <c r="K30" s="241"/>
      <c r="L30" s="241"/>
      <c r="M30" s="240"/>
      <c r="N30" s="240"/>
      <c r="O30" s="242"/>
      <c r="P30" s="299"/>
    </row>
    <row r="31" spans="1:16" ht="15.75">
      <c r="A31" s="158">
        <v>3</v>
      </c>
      <c r="B31" s="320" t="s">
        <v>47</v>
      </c>
      <c r="C31" s="791" t="s">
        <v>31</v>
      </c>
      <c r="D31" s="674">
        <v>1145</v>
      </c>
      <c r="E31" s="73" t="s">
        <v>28</v>
      </c>
      <c r="F31" s="73" t="s">
        <v>23</v>
      </c>
      <c r="G31" s="626">
        <v>8</v>
      </c>
      <c r="H31" s="627">
        <v>0</v>
      </c>
      <c r="I31" s="626">
        <f t="shared" ref="I31" si="5">SUM(G31:H31)</f>
        <v>8</v>
      </c>
      <c r="J31" s="628">
        <v>0</v>
      </c>
      <c r="K31" s="627">
        <v>0</v>
      </c>
      <c r="L31" s="627">
        <v>1</v>
      </c>
      <c r="M31" s="626">
        <v>2</v>
      </c>
      <c r="N31" s="629">
        <f t="shared" ref="N31" si="6">SUM(J31:M31)</f>
        <v>3</v>
      </c>
      <c r="O31" s="71" t="s">
        <v>185</v>
      </c>
      <c r="P31" s="995">
        <v>0</v>
      </c>
    </row>
    <row r="32" spans="1:16" ht="15.75">
      <c r="A32" s="652"/>
      <c r="B32" s="114"/>
      <c r="C32" s="113" t="s">
        <v>32</v>
      </c>
      <c r="D32" s="1002">
        <v>5183</v>
      </c>
      <c r="E32" s="293" t="s">
        <v>28</v>
      </c>
      <c r="F32" s="735" t="s">
        <v>74</v>
      </c>
      <c r="G32" s="440">
        <v>10</v>
      </c>
      <c r="H32" s="339" t="s">
        <v>19</v>
      </c>
      <c r="I32" s="1012">
        <f>SUM(G32:H32)</f>
        <v>10</v>
      </c>
      <c r="J32" s="340">
        <v>0</v>
      </c>
      <c r="K32" s="340">
        <v>0</v>
      </c>
      <c r="L32" s="340">
        <v>0</v>
      </c>
      <c r="M32" s="440">
        <v>0</v>
      </c>
      <c r="N32" s="344">
        <v>0</v>
      </c>
      <c r="O32" s="362" t="s">
        <v>118</v>
      </c>
      <c r="P32" s="349" t="s">
        <v>19</v>
      </c>
    </row>
    <row r="33" spans="1:16" ht="15.75">
      <c r="A33" s="652"/>
      <c r="B33" s="114"/>
      <c r="C33" s="113"/>
      <c r="D33" s="221"/>
      <c r="E33" s="222"/>
      <c r="F33" s="382" t="s">
        <v>160</v>
      </c>
      <c r="G33" s="342">
        <v>0.5</v>
      </c>
      <c r="H33" s="224" t="s">
        <v>19</v>
      </c>
      <c r="I33" s="986">
        <f>SUM(G33:H33)</f>
        <v>0.5</v>
      </c>
      <c r="J33" s="258">
        <v>0</v>
      </c>
      <c r="K33" s="258">
        <v>0</v>
      </c>
      <c r="L33" s="258">
        <v>0</v>
      </c>
      <c r="M33" s="342">
        <v>0</v>
      </c>
      <c r="N33" s="265">
        <v>0</v>
      </c>
      <c r="O33" s="244" t="s">
        <v>118</v>
      </c>
      <c r="P33" s="304"/>
    </row>
    <row r="34" spans="1:16" ht="15.75">
      <c r="A34" s="652"/>
      <c r="B34" s="114"/>
      <c r="C34" s="113"/>
      <c r="D34" s="221"/>
      <c r="E34" s="222"/>
      <c r="F34" s="382" t="s">
        <v>65</v>
      </c>
      <c r="G34" s="342">
        <v>2</v>
      </c>
      <c r="H34" s="224" t="s">
        <v>19</v>
      </c>
      <c r="I34" s="986">
        <f>SUM(G34:H34)</f>
        <v>2</v>
      </c>
      <c r="J34" s="258">
        <v>0</v>
      </c>
      <c r="K34" s="258">
        <v>0</v>
      </c>
      <c r="L34" s="258">
        <v>0</v>
      </c>
      <c r="M34" s="342">
        <v>2</v>
      </c>
      <c r="N34" s="265">
        <f>SUM(J34:M34)</f>
        <v>2</v>
      </c>
      <c r="O34" s="244" t="s">
        <v>117</v>
      </c>
      <c r="P34" s="304"/>
    </row>
    <row r="35" spans="1:16" ht="15.75">
      <c r="A35" s="652"/>
      <c r="B35" s="114"/>
      <c r="C35" s="113"/>
      <c r="D35" s="321"/>
      <c r="E35" s="38"/>
      <c r="F35" s="413"/>
      <c r="G35" s="509"/>
      <c r="H35" s="290"/>
      <c r="I35" s="1305"/>
      <c r="J35" s="111"/>
      <c r="K35" s="111"/>
      <c r="L35" s="111"/>
      <c r="M35" s="509"/>
      <c r="N35" s="629"/>
      <c r="O35" s="113"/>
      <c r="P35" s="302"/>
    </row>
    <row r="36" spans="1:16" ht="15.75">
      <c r="A36" s="301"/>
      <c r="B36" s="289"/>
      <c r="C36" s="204" t="s">
        <v>33</v>
      </c>
      <c r="D36" s="668">
        <v>3846.5</v>
      </c>
      <c r="E36" s="73" t="s">
        <v>28</v>
      </c>
      <c r="F36" s="73" t="s">
        <v>25</v>
      </c>
      <c r="G36" s="626">
        <v>0.65</v>
      </c>
      <c r="H36" s="628">
        <v>0</v>
      </c>
      <c r="I36" s="626">
        <f t="shared" ref="I36:I38" si="7">SUM(G36:H36)</f>
        <v>0.65</v>
      </c>
      <c r="J36" s="628">
        <v>0</v>
      </c>
      <c r="K36" s="628">
        <v>0</v>
      </c>
      <c r="L36" s="628">
        <v>0</v>
      </c>
      <c r="M36" s="626">
        <v>0.5</v>
      </c>
      <c r="N36" s="629">
        <f t="shared" ref="N36:N38" si="8">SUM(J36:M36)</f>
        <v>0.5</v>
      </c>
      <c r="O36" s="71" t="s">
        <v>183</v>
      </c>
      <c r="P36" s="302"/>
    </row>
    <row r="37" spans="1:16" ht="15.75">
      <c r="A37" s="301"/>
      <c r="B37" s="289"/>
      <c r="C37" s="204"/>
      <c r="D37" s="668"/>
      <c r="E37" s="73"/>
      <c r="F37" s="743" t="s">
        <v>67</v>
      </c>
      <c r="G37" s="744">
        <v>24.5</v>
      </c>
      <c r="H37" s="741">
        <v>0</v>
      </c>
      <c r="I37" s="744">
        <f t="shared" si="7"/>
        <v>24.5</v>
      </c>
      <c r="J37" s="745">
        <v>0</v>
      </c>
      <c r="K37" s="745">
        <v>0</v>
      </c>
      <c r="L37" s="745">
        <v>0</v>
      </c>
      <c r="M37" s="744">
        <v>24.5</v>
      </c>
      <c r="N37" s="265">
        <f t="shared" si="8"/>
        <v>24.5</v>
      </c>
      <c r="O37" s="746" t="s">
        <v>119</v>
      </c>
      <c r="P37" s="302"/>
    </row>
    <row r="38" spans="1:16" ht="15.75">
      <c r="A38" s="301"/>
      <c r="B38" s="289"/>
      <c r="C38" s="204"/>
      <c r="D38" s="742"/>
      <c r="E38" s="743"/>
      <c r="F38" s="73" t="s">
        <v>159</v>
      </c>
      <c r="G38" s="437">
        <v>0.25</v>
      </c>
      <c r="H38" s="985">
        <v>0</v>
      </c>
      <c r="I38" s="626">
        <f t="shared" si="7"/>
        <v>0.25</v>
      </c>
      <c r="J38" s="628">
        <v>0</v>
      </c>
      <c r="K38" s="628">
        <v>0</v>
      </c>
      <c r="L38" s="628">
        <v>0</v>
      </c>
      <c r="M38" s="626">
        <v>0.25</v>
      </c>
      <c r="N38" s="629">
        <f t="shared" si="8"/>
        <v>0.25</v>
      </c>
      <c r="O38" s="73" t="s">
        <v>132</v>
      </c>
      <c r="P38" s="304"/>
    </row>
    <row r="39" spans="1:16" ht="15.75">
      <c r="A39" s="306"/>
      <c r="B39" s="434"/>
      <c r="C39" s="220" t="s">
        <v>34</v>
      </c>
      <c r="D39" s="321" t="s">
        <v>19</v>
      </c>
      <c r="E39" s="38" t="s">
        <v>28</v>
      </c>
      <c r="F39" s="322" t="s">
        <v>19</v>
      </c>
      <c r="G39" s="290">
        <v>0</v>
      </c>
      <c r="H39" s="290">
        <v>0</v>
      </c>
      <c r="I39" s="290">
        <v>0</v>
      </c>
      <c r="J39" s="111">
        <v>0</v>
      </c>
      <c r="K39" s="111">
        <v>0</v>
      </c>
      <c r="L39" s="111">
        <v>0</v>
      </c>
      <c r="M39" s="290">
        <v>0</v>
      </c>
      <c r="N39" s="290">
        <v>0</v>
      </c>
      <c r="O39" s="290" t="s">
        <v>19</v>
      </c>
      <c r="P39" s="302" t="s">
        <v>19</v>
      </c>
    </row>
    <row r="40" spans="1:16" ht="15.75">
      <c r="A40" s="717"/>
      <c r="B40" s="678"/>
      <c r="C40" s="220" t="s">
        <v>35</v>
      </c>
      <c r="D40" s="674">
        <v>20</v>
      </c>
      <c r="E40" s="73" t="s">
        <v>28</v>
      </c>
      <c r="F40" s="73" t="s">
        <v>54</v>
      </c>
      <c r="G40" s="626">
        <v>15</v>
      </c>
      <c r="H40" s="626">
        <v>3</v>
      </c>
      <c r="I40" s="629">
        <f>SUM(G40:H40)</f>
        <v>18</v>
      </c>
      <c r="J40" s="628">
        <v>0</v>
      </c>
      <c r="K40" s="628">
        <v>0</v>
      </c>
      <c r="L40" s="628">
        <v>0</v>
      </c>
      <c r="M40" s="626">
        <v>13</v>
      </c>
      <c r="N40" s="629">
        <f>SUM(J40:M40)</f>
        <v>13</v>
      </c>
      <c r="O40" s="71" t="s">
        <v>120</v>
      </c>
      <c r="P40" s="998">
        <v>187425</v>
      </c>
    </row>
    <row r="41" spans="1:16" ht="16.5" thickBot="1">
      <c r="A41" s="717"/>
      <c r="B41" s="718"/>
      <c r="C41" s="719"/>
      <c r="D41" s="275"/>
      <c r="E41" s="38"/>
      <c r="F41" s="726"/>
      <c r="G41" s="629"/>
      <c r="H41" s="657"/>
      <c r="I41" s="519"/>
      <c r="J41" s="629"/>
      <c r="K41" s="629"/>
      <c r="L41" s="111"/>
      <c r="M41" s="509"/>
      <c r="N41" s="727"/>
      <c r="O41" s="728"/>
      <c r="P41" s="729"/>
    </row>
    <row r="42" spans="1:16" ht="15.75">
      <c r="A42" s="298"/>
      <c r="B42" s="286"/>
      <c r="C42" s="358"/>
      <c r="D42" s="359"/>
      <c r="E42" s="238"/>
      <c r="F42" s="239"/>
      <c r="G42" s="240"/>
      <c r="H42" s="240"/>
      <c r="I42" s="240"/>
      <c r="J42" s="241"/>
      <c r="K42" s="241"/>
      <c r="L42" s="241"/>
      <c r="M42" s="240"/>
      <c r="N42" s="240"/>
      <c r="O42" s="242"/>
      <c r="P42" s="299"/>
    </row>
    <row r="43" spans="1:16" ht="15.75">
      <c r="A43" s="158">
        <v>4</v>
      </c>
      <c r="B43" s="320" t="s">
        <v>48</v>
      </c>
      <c r="C43" s="791" t="s">
        <v>31</v>
      </c>
      <c r="D43" s="1013">
        <v>1654.3</v>
      </c>
      <c r="E43" s="222" t="s">
        <v>28</v>
      </c>
      <c r="F43" s="646" t="s">
        <v>187</v>
      </c>
      <c r="G43" s="629">
        <v>3.5</v>
      </c>
      <c r="H43" s="629">
        <v>0</v>
      </c>
      <c r="I43" s="629">
        <f t="shared" ref="I43:I44" si="9">SUM(G43:H43)</f>
        <v>3.5</v>
      </c>
      <c r="J43" s="111">
        <v>0</v>
      </c>
      <c r="K43" s="111">
        <v>0</v>
      </c>
      <c r="L43" s="111">
        <v>0</v>
      </c>
      <c r="M43" s="627">
        <v>1</v>
      </c>
      <c r="N43" s="629">
        <f t="shared" ref="N43:N44" si="10">SUM(J43:M43)</f>
        <v>1</v>
      </c>
      <c r="O43" s="680" t="s">
        <v>19</v>
      </c>
      <c r="P43" s="710"/>
    </row>
    <row r="44" spans="1:16" ht="15.75">
      <c r="A44" s="158"/>
      <c r="B44" s="320"/>
      <c r="C44" s="791"/>
      <c r="D44" s="264"/>
      <c r="E44" s="222"/>
      <c r="F44" s="646" t="s">
        <v>51</v>
      </c>
      <c r="G44" s="629">
        <v>15</v>
      </c>
      <c r="H44" s="629">
        <v>0</v>
      </c>
      <c r="I44" s="629">
        <f t="shared" si="9"/>
        <v>15</v>
      </c>
      <c r="J44" s="111">
        <v>0</v>
      </c>
      <c r="K44" s="111">
        <v>0</v>
      </c>
      <c r="L44" s="111">
        <v>0</v>
      </c>
      <c r="M44" s="627">
        <v>2.5</v>
      </c>
      <c r="N44" s="629">
        <f t="shared" si="10"/>
        <v>2.5</v>
      </c>
      <c r="O44" s="680" t="s">
        <v>19</v>
      </c>
      <c r="P44" s="679"/>
    </row>
    <row r="45" spans="1:16" ht="15.75">
      <c r="A45" s="652"/>
      <c r="B45" s="114"/>
      <c r="C45" s="113" t="s">
        <v>32</v>
      </c>
      <c r="D45" s="177">
        <v>463</v>
      </c>
      <c r="E45" s="38" t="s">
        <v>28</v>
      </c>
      <c r="F45" s="646" t="s">
        <v>125</v>
      </c>
      <c r="G45" s="629">
        <v>7.5</v>
      </c>
      <c r="H45" s="629">
        <v>0</v>
      </c>
      <c r="I45" s="629">
        <f>SUM(G45:H45)</f>
        <v>7.5</v>
      </c>
      <c r="J45" s="111">
        <v>0</v>
      </c>
      <c r="K45" s="111">
        <v>0</v>
      </c>
      <c r="L45" s="111">
        <v>0</v>
      </c>
      <c r="M45" s="111">
        <v>0</v>
      </c>
      <c r="N45" s="629">
        <f>SUM(J45:M45)</f>
        <v>0</v>
      </c>
      <c r="O45" s="680" t="s">
        <v>19</v>
      </c>
      <c r="P45" s="39"/>
    </row>
    <row r="46" spans="1:16" ht="15.75">
      <c r="A46" s="652"/>
      <c r="B46" s="114"/>
      <c r="C46" s="113"/>
      <c r="D46" s="177"/>
      <c r="E46" s="38"/>
      <c r="F46" s="646" t="s">
        <v>189</v>
      </c>
      <c r="G46" s="629">
        <v>3.5</v>
      </c>
      <c r="H46" s="629">
        <v>0</v>
      </c>
      <c r="I46" s="629">
        <f>SUM(G46:H46)</f>
        <v>3.5</v>
      </c>
      <c r="J46" s="111">
        <v>0</v>
      </c>
      <c r="K46" s="111">
        <v>0</v>
      </c>
      <c r="L46" s="111">
        <v>0</v>
      </c>
      <c r="M46" s="111">
        <v>0</v>
      </c>
      <c r="N46" s="629">
        <f>SUM(J46:M46)</f>
        <v>0</v>
      </c>
      <c r="O46" s="680" t="s">
        <v>19</v>
      </c>
      <c r="P46" s="39"/>
    </row>
    <row r="47" spans="1:16" ht="15.75">
      <c r="A47" s="652"/>
      <c r="B47" s="114"/>
      <c r="C47" s="113"/>
      <c r="D47" s="177"/>
      <c r="E47" s="38"/>
      <c r="F47" s="646" t="s">
        <v>190</v>
      </c>
      <c r="G47" s="629">
        <v>25</v>
      </c>
      <c r="H47" s="629">
        <v>0</v>
      </c>
      <c r="I47" s="629">
        <f>SUM(G47:H47)</f>
        <v>25</v>
      </c>
      <c r="J47" s="111">
        <v>0</v>
      </c>
      <c r="K47" s="111">
        <v>0</v>
      </c>
      <c r="L47" s="111">
        <v>0</v>
      </c>
      <c r="M47" s="111">
        <v>0</v>
      </c>
      <c r="N47" s="629">
        <f>SUM(J47:M47)</f>
        <v>0</v>
      </c>
      <c r="O47" s="680" t="s">
        <v>19</v>
      </c>
      <c r="P47" s="39"/>
    </row>
    <row r="48" spans="1:16" ht="15.75">
      <c r="A48" s="301"/>
      <c r="B48" s="289"/>
      <c r="C48" s="204" t="s">
        <v>33</v>
      </c>
      <c r="D48" s="366">
        <v>1279</v>
      </c>
      <c r="E48" s="38" t="s">
        <v>28</v>
      </c>
      <c r="F48" s="646" t="s">
        <v>191</v>
      </c>
      <c r="G48" s="629">
        <v>0.7</v>
      </c>
      <c r="H48" s="629">
        <v>0</v>
      </c>
      <c r="I48" s="629">
        <f>SUM(G48:H48)</f>
        <v>0.7</v>
      </c>
      <c r="J48" s="111">
        <v>0</v>
      </c>
      <c r="K48" s="111">
        <v>0</v>
      </c>
      <c r="L48" s="111">
        <v>0</v>
      </c>
      <c r="M48" s="627">
        <v>0</v>
      </c>
      <c r="N48" s="629">
        <f>SUM(J48:M48)</f>
        <v>0</v>
      </c>
      <c r="O48" s="250" t="s">
        <v>59</v>
      </c>
      <c r="P48" s="39"/>
    </row>
    <row r="49" spans="1:16" ht="15.75">
      <c r="A49" s="301"/>
      <c r="B49" s="289"/>
      <c r="C49" s="204"/>
      <c r="D49" s="366"/>
      <c r="E49" s="38"/>
      <c r="F49" s="646" t="s">
        <v>192</v>
      </c>
      <c r="G49" s="629">
        <v>2</v>
      </c>
      <c r="H49" s="629">
        <v>0</v>
      </c>
      <c r="I49" s="629">
        <f t="shared" ref="I49:I50" si="11">SUM(G49:H49)</f>
        <v>2</v>
      </c>
      <c r="J49" s="111">
        <v>0</v>
      </c>
      <c r="K49" s="111">
        <v>0</v>
      </c>
      <c r="L49" s="111">
        <v>0</v>
      </c>
      <c r="M49" s="627">
        <v>0</v>
      </c>
      <c r="N49" s="629">
        <f t="shared" ref="N49:N50" si="12">SUM(J49:M49)</f>
        <v>0</v>
      </c>
      <c r="O49" s="250" t="s">
        <v>59</v>
      </c>
      <c r="P49" s="39"/>
    </row>
    <row r="50" spans="1:16" ht="15.75">
      <c r="A50" s="301"/>
      <c r="B50" s="289"/>
      <c r="C50" s="204"/>
      <c r="D50" s="177"/>
      <c r="E50" s="38"/>
      <c r="F50" s="646" t="s">
        <v>193</v>
      </c>
      <c r="G50" s="629">
        <v>3</v>
      </c>
      <c r="H50" s="629">
        <v>0</v>
      </c>
      <c r="I50" s="629">
        <f t="shared" si="11"/>
        <v>3</v>
      </c>
      <c r="J50" s="111">
        <v>0</v>
      </c>
      <c r="K50" s="111">
        <v>0</v>
      </c>
      <c r="L50" s="111">
        <v>0</v>
      </c>
      <c r="M50" s="627">
        <v>0</v>
      </c>
      <c r="N50" s="629">
        <f t="shared" si="12"/>
        <v>0</v>
      </c>
      <c r="O50" s="250" t="s">
        <v>59</v>
      </c>
      <c r="P50" s="681"/>
    </row>
    <row r="51" spans="1:16" ht="15.75">
      <c r="A51" s="306"/>
      <c r="B51" s="434"/>
      <c r="C51" s="220" t="s">
        <v>34</v>
      </c>
      <c r="D51" s="1013">
        <v>742.5</v>
      </c>
      <c r="E51" s="38" t="s">
        <v>28</v>
      </c>
      <c r="F51" s="646" t="s">
        <v>66</v>
      </c>
      <c r="G51" s="629">
        <v>2</v>
      </c>
      <c r="H51" s="111">
        <v>0</v>
      </c>
      <c r="I51" s="629">
        <f>SUM(G51:H51)</f>
        <v>2</v>
      </c>
      <c r="J51" s="111">
        <v>0</v>
      </c>
      <c r="K51" s="111">
        <v>0</v>
      </c>
      <c r="L51" s="111">
        <v>0</v>
      </c>
      <c r="M51" s="111">
        <v>0</v>
      </c>
      <c r="N51" s="102">
        <f>SUM(J51:M51)</f>
        <v>0</v>
      </c>
      <c r="O51" s="680" t="s">
        <v>19</v>
      </c>
      <c r="P51" s="290" t="s">
        <v>19</v>
      </c>
    </row>
    <row r="52" spans="1:16" ht="15.75">
      <c r="A52" s="306"/>
      <c r="B52" s="434"/>
      <c r="C52" s="220"/>
      <c r="D52" s="177"/>
      <c r="E52" s="38"/>
      <c r="F52" s="646" t="s">
        <v>71</v>
      </c>
      <c r="G52" s="629">
        <v>49.5</v>
      </c>
      <c r="H52" s="111">
        <v>0</v>
      </c>
      <c r="I52" s="629">
        <f>SUM(G52:H52)</f>
        <v>49.5</v>
      </c>
      <c r="J52" s="111">
        <v>0</v>
      </c>
      <c r="K52" s="111">
        <v>0</v>
      </c>
      <c r="L52" s="111">
        <v>0</v>
      </c>
      <c r="M52" s="627">
        <v>23</v>
      </c>
      <c r="N52" s="629">
        <f>SUM(J52:M52)</f>
        <v>23</v>
      </c>
      <c r="O52" s="250" t="s">
        <v>200</v>
      </c>
      <c r="P52" s="290"/>
    </row>
    <row r="53" spans="1:16" ht="15.75">
      <c r="A53" s="306"/>
      <c r="B53" s="434"/>
      <c r="C53" s="220"/>
      <c r="D53" s="177"/>
      <c r="E53" s="38"/>
      <c r="F53" s="646" t="s">
        <v>42</v>
      </c>
      <c r="G53" s="629">
        <v>7.3</v>
      </c>
      <c r="H53" s="111">
        <v>0</v>
      </c>
      <c r="I53" s="629">
        <f>SUM(G53:H53)</f>
        <v>7.3</v>
      </c>
      <c r="J53" s="111">
        <v>0</v>
      </c>
      <c r="K53" s="111">
        <v>0</v>
      </c>
      <c r="L53" s="111">
        <v>0</v>
      </c>
      <c r="M53" s="111">
        <v>0</v>
      </c>
      <c r="N53" s="102">
        <f>SUM(J53:M53)</f>
        <v>0</v>
      </c>
      <c r="O53" s="250" t="s">
        <v>197</v>
      </c>
      <c r="P53" s="290"/>
    </row>
    <row r="54" spans="1:16" ht="15.75">
      <c r="A54" s="306"/>
      <c r="B54" s="434"/>
      <c r="C54" s="220"/>
      <c r="D54" s="177"/>
      <c r="E54" s="38"/>
      <c r="F54" s="646"/>
      <c r="G54" s="629"/>
      <c r="H54" s="111"/>
      <c r="I54" s="629"/>
      <c r="J54" s="111"/>
      <c r="K54" s="111"/>
      <c r="L54" s="111"/>
      <c r="M54" s="111"/>
      <c r="N54" s="102"/>
      <c r="O54" s="250" t="s">
        <v>198</v>
      </c>
      <c r="P54" s="290"/>
    </row>
    <row r="55" spans="1:16" ht="15.75">
      <c r="A55" s="306"/>
      <c r="B55" s="434"/>
      <c r="C55" s="220"/>
      <c r="D55" s="177"/>
      <c r="E55" s="38"/>
      <c r="F55" s="646" t="s">
        <v>195</v>
      </c>
      <c r="G55" s="629">
        <v>7</v>
      </c>
      <c r="H55" s="111">
        <v>0</v>
      </c>
      <c r="I55" s="629">
        <f>SUM(G55:H55)</f>
        <v>7</v>
      </c>
      <c r="J55" s="111">
        <v>0</v>
      </c>
      <c r="K55" s="111">
        <v>0</v>
      </c>
      <c r="L55" s="111">
        <v>0</v>
      </c>
      <c r="M55" s="111">
        <v>0</v>
      </c>
      <c r="N55" s="102">
        <f>SUM(J55:M55)</f>
        <v>0</v>
      </c>
      <c r="O55" s="250" t="s">
        <v>72</v>
      </c>
      <c r="P55" s="79"/>
    </row>
    <row r="56" spans="1:16" ht="15.75">
      <c r="A56" s="717"/>
      <c r="B56" s="678"/>
      <c r="C56" s="220" t="s">
        <v>35</v>
      </c>
      <c r="D56" s="221">
        <v>1031</v>
      </c>
      <c r="E56" s="222" t="s">
        <v>28</v>
      </c>
      <c r="F56" s="646" t="s">
        <v>65</v>
      </c>
      <c r="G56" s="629">
        <v>7.5</v>
      </c>
      <c r="H56" s="111">
        <v>0</v>
      </c>
      <c r="I56" s="629">
        <f>SUM(G56:H56)</f>
        <v>7.5</v>
      </c>
      <c r="J56" s="111">
        <v>0</v>
      </c>
      <c r="K56" s="111">
        <v>0</v>
      </c>
      <c r="L56" s="111">
        <v>0</v>
      </c>
      <c r="M56" s="111">
        <v>0</v>
      </c>
      <c r="N56" s="102">
        <f>SUM(J56:M56)</f>
        <v>0</v>
      </c>
      <c r="O56" s="250" t="s">
        <v>207</v>
      </c>
      <c r="P56" s="290"/>
    </row>
    <row r="57" spans="1:16" ht="16.5" thickBot="1">
      <c r="A57" s="307"/>
      <c r="B57" s="1300"/>
      <c r="C57" s="1301"/>
      <c r="D57" s="221"/>
      <c r="E57" s="222"/>
      <c r="F57" s="646" t="s">
        <v>192</v>
      </c>
      <c r="G57" s="629">
        <v>2</v>
      </c>
      <c r="H57" s="111">
        <v>0</v>
      </c>
      <c r="I57" s="629">
        <f>SUM(G57:H57)</f>
        <v>2</v>
      </c>
      <c r="J57" s="111">
        <v>0</v>
      </c>
      <c r="K57" s="111">
        <v>0</v>
      </c>
      <c r="L57" s="111">
        <v>0</v>
      </c>
      <c r="M57" s="111">
        <v>0</v>
      </c>
      <c r="N57" s="102">
        <f>SUM(J57:M57)</f>
        <v>0</v>
      </c>
      <c r="O57" s="250" t="s">
        <v>59</v>
      </c>
      <c r="P57" s="290"/>
    </row>
    <row r="58" spans="1:16" ht="15.75">
      <c r="A58" s="298"/>
      <c r="B58" s="286"/>
      <c r="C58" s="358"/>
      <c r="D58" s="359"/>
      <c r="E58" s="238"/>
      <c r="F58" s="239"/>
      <c r="G58" s="240"/>
      <c r="H58" s="240"/>
      <c r="I58" s="240"/>
      <c r="J58" s="241"/>
      <c r="K58" s="241"/>
      <c r="L58" s="241"/>
      <c r="M58" s="240"/>
      <c r="N58" s="240"/>
      <c r="O58" s="242"/>
      <c r="P58" s="299"/>
    </row>
    <row r="59" spans="1:16" ht="15.75">
      <c r="A59" s="158">
        <v>5</v>
      </c>
      <c r="B59" s="320" t="s">
        <v>49</v>
      </c>
      <c r="C59" s="791" t="s">
        <v>31</v>
      </c>
      <c r="D59" s="720" t="s">
        <v>19</v>
      </c>
      <c r="E59" s="38"/>
      <c r="F59" s="888" t="s">
        <v>19</v>
      </c>
      <c r="G59" s="677">
        <v>0</v>
      </c>
      <c r="H59" s="722">
        <v>0</v>
      </c>
      <c r="I59" s="887">
        <f>SUM(G59:H59)</f>
        <v>0</v>
      </c>
      <c r="J59" s="724">
        <v>0</v>
      </c>
      <c r="K59" s="724">
        <v>0</v>
      </c>
      <c r="L59" s="724">
        <v>0</v>
      </c>
      <c r="M59" s="724">
        <v>0</v>
      </c>
      <c r="N59" s="724">
        <v>0</v>
      </c>
      <c r="O59" s="723" t="s">
        <v>19</v>
      </c>
      <c r="P59" s="523">
        <v>0</v>
      </c>
    </row>
    <row r="60" spans="1:16" ht="15.75">
      <c r="A60" s="652"/>
      <c r="B60" s="114"/>
      <c r="C60" s="113" t="s">
        <v>32</v>
      </c>
      <c r="D60" s="177">
        <v>13</v>
      </c>
      <c r="E60" s="38" t="s">
        <v>28</v>
      </c>
      <c r="F60" s="646" t="s">
        <v>125</v>
      </c>
      <c r="G60" s="629">
        <v>0.01</v>
      </c>
      <c r="H60" s="629">
        <v>0</v>
      </c>
      <c r="I60" s="629">
        <f>SUM(G60:H60)</f>
        <v>0.01</v>
      </c>
      <c r="J60" s="724">
        <v>0</v>
      </c>
      <c r="K60" s="724">
        <v>0</v>
      </c>
      <c r="L60" s="724">
        <v>0</v>
      </c>
      <c r="M60" s="724">
        <v>0</v>
      </c>
      <c r="N60" s="724">
        <v>0</v>
      </c>
      <c r="O60" s="723" t="s">
        <v>19</v>
      </c>
      <c r="P60" s="523">
        <v>0</v>
      </c>
    </row>
    <row r="61" spans="1:16" ht="15.75">
      <c r="A61" s="301"/>
      <c r="B61" s="289"/>
      <c r="C61" s="204" t="s">
        <v>33</v>
      </c>
      <c r="D61" s="720" t="s">
        <v>19</v>
      </c>
      <c r="E61" s="38"/>
      <c r="F61" s="888" t="s">
        <v>19</v>
      </c>
      <c r="G61" s="677">
        <v>0</v>
      </c>
      <c r="H61" s="722">
        <v>0</v>
      </c>
      <c r="I61" s="887">
        <f>SUM(G61:H61)</f>
        <v>0</v>
      </c>
      <c r="J61" s="724">
        <v>0</v>
      </c>
      <c r="K61" s="724">
        <v>0</v>
      </c>
      <c r="L61" s="724">
        <v>0</v>
      </c>
      <c r="M61" s="724">
        <v>0</v>
      </c>
      <c r="N61" s="724">
        <v>0</v>
      </c>
      <c r="O61" s="712"/>
      <c r="P61" s="302" t="s">
        <v>19</v>
      </c>
    </row>
    <row r="62" spans="1:16" ht="15.75">
      <c r="A62" s="306"/>
      <c r="B62" s="434"/>
      <c r="C62" s="220" t="s">
        <v>34</v>
      </c>
      <c r="D62" s="321" t="s">
        <v>19</v>
      </c>
      <c r="E62" s="38"/>
      <c r="F62" s="322" t="s">
        <v>19</v>
      </c>
      <c r="G62" s="290">
        <v>0</v>
      </c>
      <c r="H62" s="290">
        <v>0</v>
      </c>
      <c r="I62" s="887">
        <v>0</v>
      </c>
      <c r="J62" s="724">
        <v>0</v>
      </c>
      <c r="K62" s="724">
        <v>0</v>
      </c>
      <c r="L62" s="724">
        <v>0</v>
      </c>
      <c r="M62" s="724">
        <v>0</v>
      </c>
      <c r="N62" s="724">
        <v>0</v>
      </c>
      <c r="O62" s="290" t="s">
        <v>19</v>
      </c>
      <c r="P62" s="302" t="s">
        <v>19</v>
      </c>
    </row>
    <row r="63" spans="1:16" ht="16.5" thickBot="1">
      <c r="A63" s="307"/>
      <c r="B63" s="308"/>
      <c r="C63" s="367" t="s">
        <v>35</v>
      </c>
      <c r="D63" s="309">
        <v>0</v>
      </c>
      <c r="E63" s="126"/>
      <c r="F63" s="889" t="s">
        <v>19</v>
      </c>
      <c r="G63" s="874">
        <v>0</v>
      </c>
      <c r="H63" s="890">
        <v>0</v>
      </c>
      <c r="I63" s="891">
        <v>0</v>
      </c>
      <c r="J63" s="874">
        <v>0</v>
      </c>
      <c r="K63" s="874">
        <v>0</v>
      </c>
      <c r="L63" s="759">
        <v>0</v>
      </c>
      <c r="M63" s="758">
        <v>0</v>
      </c>
      <c r="N63" s="758">
        <v>0</v>
      </c>
      <c r="O63" s="892">
        <v>0</v>
      </c>
      <c r="P63" s="893">
        <v>0</v>
      </c>
    </row>
    <row r="64" spans="1:16" ht="15.75">
      <c r="A64" s="486"/>
      <c r="B64" s="487"/>
      <c r="C64" s="515"/>
      <c r="D64" s="488"/>
      <c r="E64" s="516"/>
      <c r="F64" s="489"/>
      <c r="G64" s="490"/>
      <c r="H64" s="490"/>
      <c r="I64" s="490"/>
      <c r="J64" s="490"/>
      <c r="K64" s="490"/>
      <c r="L64" s="490"/>
      <c r="M64" s="490"/>
      <c r="N64" s="490"/>
      <c r="O64" s="489"/>
      <c r="P64" s="491"/>
    </row>
    <row r="65" spans="1:16" ht="15.75">
      <c r="A65" s="158">
        <v>6</v>
      </c>
      <c r="B65" s="320" t="s">
        <v>50</v>
      </c>
      <c r="C65" s="791" t="s">
        <v>31</v>
      </c>
      <c r="D65" s="720" t="s">
        <v>19</v>
      </c>
      <c r="E65" s="38"/>
      <c r="F65" s="888" t="s">
        <v>19</v>
      </c>
      <c r="G65" s="677">
        <v>0</v>
      </c>
      <c r="H65" s="722">
        <v>0</v>
      </c>
      <c r="I65" s="722">
        <v>0</v>
      </c>
      <c r="J65" s="722">
        <v>0</v>
      </c>
      <c r="K65" s="722">
        <v>0</v>
      </c>
      <c r="L65" s="722">
        <v>0</v>
      </c>
      <c r="M65" s="722">
        <v>0</v>
      </c>
      <c r="N65" s="519">
        <f>SUM(J65:M65)</f>
        <v>0</v>
      </c>
      <c r="O65" s="723" t="s">
        <v>19</v>
      </c>
      <c r="P65" s="523">
        <v>0</v>
      </c>
    </row>
    <row r="66" spans="1:16" ht="15.75">
      <c r="A66" s="652"/>
      <c r="B66" s="114"/>
      <c r="C66" s="113" t="s">
        <v>32</v>
      </c>
      <c r="D66" s="720" t="s">
        <v>19</v>
      </c>
      <c r="E66" s="38"/>
      <c r="F66" s="888" t="s">
        <v>19</v>
      </c>
      <c r="G66" s="677">
        <v>0</v>
      </c>
      <c r="H66" s="722">
        <v>0</v>
      </c>
      <c r="I66" s="722">
        <v>0</v>
      </c>
      <c r="J66" s="722">
        <v>0</v>
      </c>
      <c r="K66" s="722">
        <v>0</v>
      </c>
      <c r="L66" s="722">
        <v>0</v>
      </c>
      <c r="M66" s="722">
        <v>0</v>
      </c>
      <c r="N66" s="519">
        <f>SUM(J66:M66)</f>
        <v>0</v>
      </c>
      <c r="O66" s="723" t="s">
        <v>19</v>
      </c>
      <c r="P66" s="523">
        <v>0</v>
      </c>
    </row>
    <row r="67" spans="1:16" ht="15.75">
      <c r="A67" s="301"/>
      <c r="B67" s="289"/>
      <c r="C67" s="204" t="s">
        <v>33</v>
      </c>
      <c r="D67" s="720" t="s">
        <v>19</v>
      </c>
      <c r="E67" s="38"/>
      <c r="F67" s="888" t="s">
        <v>19</v>
      </c>
      <c r="G67" s="677">
        <v>0</v>
      </c>
      <c r="H67" s="722">
        <v>0</v>
      </c>
      <c r="I67" s="722">
        <v>0</v>
      </c>
      <c r="J67" s="722">
        <v>0</v>
      </c>
      <c r="K67" s="722">
        <v>0</v>
      </c>
      <c r="L67" s="722">
        <v>0</v>
      </c>
      <c r="M67" s="722">
        <v>0</v>
      </c>
      <c r="N67" s="519">
        <f>SUM(J67:M67)</f>
        <v>0</v>
      </c>
      <c r="O67" s="723" t="s">
        <v>19</v>
      </c>
      <c r="P67" s="523">
        <v>0</v>
      </c>
    </row>
    <row r="68" spans="1:16" ht="15.75">
      <c r="A68" s="306"/>
      <c r="B68" s="434"/>
      <c r="C68" s="220" t="s">
        <v>34</v>
      </c>
      <c r="D68" s="720" t="s">
        <v>19</v>
      </c>
      <c r="E68" s="38"/>
      <c r="F68" s="888" t="s">
        <v>19</v>
      </c>
      <c r="G68" s="677">
        <v>0</v>
      </c>
      <c r="H68" s="722">
        <v>0</v>
      </c>
      <c r="I68" s="722">
        <v>0</v>
      </c>
      <c r="J68" s="722">
        <v>0</v>
      </c>
      <c r="K68" s="722">
        <v>0</v>
      </c>
      <c r="L68" s="722">
        <v>0</v>
      </c>
      <c r="M68" s="722">
        <v>0</v>
      </c>
      <c r="N68" s="519">
        <f>SUM(J68:M68)</f>
        <v>0</v>
      </c>
      <c r="O68" s="723" t="s">
        <v>19</v>
      </c>
      <c r="P68" s="523">
        <v>0</v>
      </c>
    </row>
    <row r="69" spans="1:16" ht="15.75">
      <c r="A69" s="717"/>
      <c r="B69" s="678"/>
      <c r="C69" s="220" t="s">
        <v>35</v>
      </c>
      <c r="D69" s="275"/>
      <c r="E69" s="145"/>
      <c r="F69" s="699"/>
      <c r="G69" s="629"/>
      <c r="H69" s="657"/>
      <c r="I69" s="519">
        <v>0</v>
      </c>
      <c r="J69" s="666"/>
      <c r="K69" s="666"/>
      <c r="L69" s="510"/>
      <c r="M69" s="896"/>
      <c r="N69" s="896"/>
      <c r="O69" s="728"/>
      <c r="P69" s="816"/>
    </row>
    <row r="70" spans="1:16" ht="16.5" thickBot="1">
      <c r="A70" s="307"/>
      <c r="B70" s="308"/>
      <c r="C70" s="367"/>
      <c r="D70" s="309"/>
      <c r="E70" s="126"/>
      <c r="F70" s="345"/>
      <c r="G70" s="492"/>
      <c r="H70" s="492"/>
      <c r="I70" s="891"/>
      <c r="J70" s="894"/>
      <c r="K70" s="894"/>
      <c r="L70" s="895"/>
      <c r="M70" s="492"/>
      <c r="N70" s="492"/>
      <c r="O70" s="493"/>
      <c r="P70" s="475"/>
    </row>
    <row r="71" spans="1:16" ht="15.75">
      <c r="A71" s="298"/>
      <c r="B71" s="286"/>
      <c r="C71" s="358"/>
      <c r="D71" s="359"/>
      <c r="E71" s="238"/>
      <c r="F71" s="239"/>
      <c r="G71" s="240"/>
      <c r="H71" s="240"/>
      <c r="I71" s="240"/>
      <c r="J71" s="241"/>
      <c r="K71" s="241"/>
      <c r="L71" s="241"/>
      <c r="M71" s="240"/>
      <c r="N71" s="240"/>
      <c r="O71" s="242"/>
      <c r="P71" s="299"/>
    </row>
    <row r="72" spans="1:16" ht="15.75">
      <c r="A72" s="158">
        <v>7</v>
      </c>
      <c r="B72" s="320" t="s">
        <v>80</v>
      </c>
      <c r="C72" s="791" t="s">
        <v>31</v>
      </c>
      <c r="D72" s="645">
        <v>72</v>
      </c>
      <c r="E72" s="38" t="s">
        <v>28</v>
      </c>
      <c r="F72" s="73" t="s">
        <v>23</v>
      </c>
      <c r="G72" s="626">
        <v>0.5</v>
      </c>
      <c r="H72" s="627">
        <v>0</v>
      </c>
      <c r="I72" s="626">
        <f>SUM(G72:H72)</f>
        <v>0.5</v>
      </c>
      <c r="J72" s="628">
        <v>0</v>
      </c>
      <c r="K72" s="628">
        <v>0</v>
      </c>
      <c r="L72" s="627">
        <v>0</v>
      </c>
      <c r="M72" s="626">
        <v>0.5</v>
      </c>
      <c r="N72" s="629">
        <f>SUM(J72:M72)</f>
        <v>0.5</v>
      </c>
      <c r="O72" s="71" t="s">
        <v>96</v>
      </c>
      <c r="P72" s="113" t="s">
        <v>148</v>
      </c>
    </row>
    <row r="73" spans="1:16" ht="15.75">
      <c r="A73" s="158"/>
      <c r="B73" s="320"/>
      <c r="C73" s="791"/>
      <c r="D73" s="321"/>
      <c r="E73" s="38"/>
      <c r="F73" s="73" t="s">
        <v>147</v>
      </c>
      <c r="G73" s="626"/>
      <c r="H73" s="627"/>
      <c r="I73" s="629"/>
      <c r="J73" s="628"/>
      <c r="K73" s="628"/>
      <c r="L73" s="628"/>
      <c r="M73" s="626"/>
      <c r="N73" s="629"/>
      <c r="O73" s="71" t="s">
        <v>97</v>
      </c>
      <c r="P73" s="290"/>
    </row>
    <row r="74" spans="1:16" ht="15.75">
      <c r="A74" s="158"/>
      <c r="B74" s="320"/>
      <c r="C74" s="791"/>
      <c r="D74" s="321"/>
      <c r="E74" s="38"/>
      <c r="F74" s="73"/>
      <c r="G74" s="626"/>
      <c r="H74" s="627"/>
      <c r="I74" s="629"/>
      <c r="J74" s="628"/>
      <c r="K74" s="628"/>
      <c r="L74" s="628"/>
      <c r="M74" s="626"/>
      <c r="N74" s="629"/>
      <c r="O74" s="71" t="s">
        <v>98</v>
      </c>
      <c r="P74" s="290"/>
    </row>
    <row r="75" spans="1:16" ht="15.75">
      <c r="A75" s="158"/>
      <c r="B75" s="320"/>
      <c r="C75" s="791"/>
      <c r="D75" s="321"/>
      <c r="E75" s="38"/>
      <c r="F75" s="73"/>
      <c r="G75" s="626"/>
      <c r="H75" s="627"/>
      <c r="I75" s="629"/>
      <c r="J75" s="628"/>
      <c r="K75" s="628"/>
      <c r="L75" s="628"/>
      <c r="M75" s="626"/>
      <c r="N75" s="629"/>
      <c r="O75" s="71" t="s">
        <v>99</v>
      </c>
      <c r="P75" s="290"/>
    </row>
    <row r="76" spans="1:16" ht="15.75">
      <c r="A76" s="158"/>
      <c r="B76" s="320"/>
      <c r="C76" s="791"/>
      <c r="D76" s="321"/>
      <c r="E76" s="38"/>
      <c r="F76" s="73"/>
      <c r="G76" s="626"/>
      <c r="H76" s="627"/>
      <c r="I76" s="629"/>
      <c r="J76" s="628"/>
      <c r="K76" s="628"/>
      <c r="L76" s="628"/>
      <c r="M76" s="626"/>
      <c r="N76" s="629"/>
      <c r="O76" s="71" t="s">
        <v>100</v>
      </c>
      <c r="P76" s="290"/>
    </row>
    <row r="77" spans="1:16" ht="15.75">
      <c r="A77" s="158"/>
      <c r="B77" s="320"/>
      <c r="C77" s="791"/>
      <c r="D77" s="321"/>
      <c r="E77" s="38"/>
      <c r="F77" s="73"/>
      <c r="G77" s="626"/>
      <c r="H77" s="627"/>
      <c r="I77" s="629"/>
      <c r="J77" s="628"/>
      <c r="K77" s="628"/>
      <c r="L77" s="628"/>
      <c r="M77" s="626"/>
      <c r="N77" s="629"/>
      <c r="O77" s="71" t="s">
        <v>101</v>
      </c>
      <c r="P77" s="290"/>
    </row>
    <row r="78" spans="1:16" ht="15.75">
      <c r="A78" s="158"/>
      <c r="B78" s="320"/>
      <c r="C78" s="791"/>
      <c r="D78" s="321"/>
      <c r="E78" s="38"/>
      <c r="F78" s="73" t="s">
        <v>51</v>
      </c>
      <c r="G78" s="626">
        <v>0.5</v>
      </c>
      <c r="H78" s="627">
        <v>0</v>
      </c>
      <c r="I78" s="626">
        <f>SUM(G78:H78)</f>
        <v>0.5</v>
      </c>
      <c r="J78" s="628">
        <v>0</v>
      </c>
      <c r="K78" s="628">
        <v>0</v>
      </c>
      <c r="L78" s="627">
        <v>0</v>
      </c>
      <c r="M78" s="626">
        <v>0.5</v>
      </c>
      <c r="N78" s="629">
        <f>SUM(J78:M78)</f>
        <v>0.5</v>
      </c>
      <c r="O78" s="71" t="s">
        <v>102</v>
      </c>
      <c r="P78" s="113" t="s">
        <v>148</v>
      </c>
    </row>
    <row r="79" spans="1:16" ht="15.75">
      <c r="A79" s="158"/>
      <c r="B79" s="320"/>
      <c r="C79" s="791"/>
      <c r="D79" s="321"/>
      <c r="E79" s="38"/>
      <c r="F79" s="73" t="s">
        <v>149</v>
      </c>
      <c r="G79" s="626"/>
      <c r="H79" s="627"/>
      <c r="I79" s="629"/>
      <c r="J79" s="628"/>
      <c r="K79" s="628"/>
      <c r="L79" s="628"/>
      <c r="M79" s="626"/>
      <c r="N79" s="629"/>
      <c r="O79" s="71" t="s">
        <v>103</v>
      </c>
      <c r="P79" s="290"/>
    </row>
    <row r="80" spans="1:16" ht="15.75">
      <c r="A80" s="158"/>
      <c r="B80" s="320"/>
      <c r="C80" s="791"/>
      <c r="D80" s="321"/>
      <c r="E80" s="38"/>
      <c r="F80" s="73"/>
      <c r="G80" s="626"/>
      <c r="H80" s="627"/>
      <c r="I80" s="629"/>
      <c r="J80" s="628"/>
      <c r="K80" s="628"/>
      <c r="L80" s="628"/>
      <c r="M80" s="626"/>
      <c r="N80" s="629"/>
      <c r="O80" s="71" t="s">
        <v>104</v>
      </c>
      <c r="P80" s="290"/>
    </row>
    <row r="81" spans="1:16" ht="15.75">
      <c r="A81" s="158"/>
      <c r="B81" s="320"/>
      <c r="C81" s="791"/>
      <c r="D81" s="321"/>
      <c r="E81" s="38"/>
      <c r="F81" s="73" t="s">
        <v>164</v>
      </c>
      <c r="G81" s="626">
        <v>1</v>
      </c>
      <c r="H81" s="627">
        <v>0</v>
      </c>
      <c r="I81" s="626">
        <f>SUM(G81:H81)</f>
        <v>1</v>
      </c>
      <c r="J81" s="628">
        <v>0</v>
      </c>
      <c r="K81" s="628">
        <v>0</v>
      </c>
      <c r="L81" s="627">
        <v>0</v>
      </c>
      <c r="M81" s="626">
        <v>1</v>
      </c>
      <c r="N81" s="629">
        <f>SUM(J81:M81)</f>
        <v>1</v>
      </c>
      <c r="O81" s="71" t="s">
        <v>166</v>
      </c>
      <c r="P81" s="113" t="s">
        <v>148</v>
      </c>
    </row>
    <row r="82" spans="1:16" ht="15.75">
      <c r="A82" s="158"/>
      <c r="B82" s="320"/>
      <c r="C82" s="791"/>
      <c r="D82" s="321"/>
      <c r="E82" s="38"/>
      <c r="F82" s="73" t="s">
        <v>165</v>
      </c>
      <c r="G82" s="626"/>
      <c r="H82" s="627"/>
      <c r="I82" s="629"/>
      <c r="J82" s="628"/>
      <c r="K82" s="628"/>
      <c r="L82" s="628"/>
      <c r="M82" s="626"/>
      <c r="N82" s="629"/>
      <c r="O82" s="71" t="s">
        <v>215</v>
      </c>
      <c r="P82" s="290"/>
    </row>
    <row r="83" spans="1:16" ht="15.75">
      <c r="A83" s="158"/>
      <c r="B83" s="320"/>
      <c r="C83" s="791"/>
      <c r="D83" s="321"/>
      <c r="E83" s="38"/>
      <c r="F83" s="73"/>
      <c r="G83" s="626"/>
      <c r="H83" s="627"/>
      <c r="I83" s="629"/>
      <c r="J83" s="628"/>
      <c r="K83" s="628"/>
      <c r="L83" s="628"/>
      <c r="M83" s="626"/>
      <c r="N83" s="629"/>
      <c r="O83" s="71" t="s">
        <v>214</v>
      </c>
      <c r="P83" s="290"/>
    </row>
    <row r="84" spans="1:16" ht="15.75">
      <c r="A84" s="652"/>
      <c r="B84" s="114"/>
      <c r="C84" s="900" t="s">
        <v>32</v>
      </c>
      <c r="D84" s="632">
        <v>834</v>
      </c>
      <c r="E84" s="633" t="s">
        <v>28</v>
      </c>
      <c r="F84" s="73" t="s">
        <v>76</v>
      </c>
      <c r="G84" s="626">
        <v>0.5</v>
      </c>
      <c r="H84" s="1011">
        <v>1</v>
      </c>
      <c r="I84" s="626">
        <f>SUM(G84:H84)</f>
        <v>1.5</v>
      </c>
      <c r="J84" s="628">
        <v>0</v>
      </c>
      <c r="K84" s="628">
        <v>0</v>
      </c>
      <c r="L84" s="627">
        <v>0</v>
      </c>
      <c r="M84" s="626">
        <v>1.5</v>
      </c>
      <c r="N84" s="1304">
        <f>SUM(J84:M84)</f>
        <v>1.5</v>
      </c>
      <c r="O84" s="71" t="s">
        <v>111</v>
      </c>
      <c r="P84" s="113" t="s">
        <v>148</v>
      </c>
    </row>
    <row r="85" spans="1:16" ht="15.75">
      <c r="A85" s="301"/>
      <c r="B85" s="289"/>
      <c r="C85" s="204"/>
      <c r="D85" s="632"/>
      <c r="E85" s="633"/>
      <c r="F85" s="73"/>
      <c r="G85" s="626"/>
      <c r="H85" s="627"/>
      <c r="I85" s="629"/>
      <c r="J85" s="628"/>
      <c r="K85" s="628"/>
      <c r="L85" s="628"/>
      <c r="M85" s="626"/>
      <c r="N85" s="629"/>
      <c r="O85" s="71" t="s">
        <v>112</v>
      </c>
      <c r="P85" s="636"/>
    </row>
    <row r="86" spans="1:16" ht="15.75">
      <c r="A86" s="306"/>
      <c r="B86" s="434"/>
      <c r="C86" s="204" t="s">
        <v>33</v>
      </c>
      <c r="D86" s="720" t="s">
        <v>19</v>
      </c>
      <c r="E86" s="38"/>
      <c r="F86" s="888" t="s">
        <v>19</v>
      </c>
      <c r="G86" s="677">
        <v>0</v>
      </c>
      <c r="H86" s="722">
        <v>0</v>
      </c>
      <c r="I86" s="722">
        <v>0</v>
      </c>
      <c r="J86" s="722">
        <v>0</v>
      </c>
      <c r="K86" s="722">
        <v>0</v>
      </c>
      <c r="L86" s="722">
        <v>0</v>
      </c>
      <c r="M86" s="722">
        <v>0</v>
      </c>
      <c r="N86" s="629">
        <f t="shared" ref="N86:N87" si="13">SUM(J86:M86)</f>
        <v>0</v>
      </c>
      <c r="O86" s="723" t="s">
        <v>19</v>
      </c>
      <c r="P86" s="523">
        <v>0</v>
      </c>
    </row>
    <row r="87" spans="1:16" ht="15.75">
      <c r="A87" s="717"/>
      <c r="B87" s="678"/>
      <c r="C87" s="220" t="s">
        <v>34</v>
      </c>
      <c r="D87" s="720" t="s">
        <v>19</v>
      </c>
      <c r="E87" s="38"/>
      <c r="F87" s="888" t="s">
        <v>19</v>
      </c>
      <c r="G87" s="677">
        <v>0</v>
      </c>
      <c r="H87" s="722">
        <v>0</v>
      </c>
      <c r="I87" s="722">
        <v>0</v>
      </c>
      <c r="J87" s="722">
        <v>0</v>
      </c>
      <c r="K87" s="722">
        <v>0</v>
      </c>
      <c r="L87" s="722">
        <v>0</v>
      </c>
      <c r="M87" s="722">
        <v>0</v>
      </c>
      <c r="N87" s="629">
        <f t="shared" si="13"/>
        <v>0</v>
      </c>
      <c r="O87" s="723" t="s">
        <v>19</v>
      </c>
      <c r="P87" s="523">
        <v>0</v>
      </c>
    </row>
    <row r="88" spans="1:16" ht="16.5" thickBot="1">
      <c r="A88" s="307"/>
      <c r="B88" s="308"/>
      <c r="C88" s="901" t="s">
        <v>35</v>
      </c>
      <c r="D88" s="720" t="s">
        <v>19</v>
      </c>
      <c r="E88" s="38"/>
      <c r="F88" s="888" t="s">
        <v>19</v>
      </c>
      <c r="G88" s="677">
        <v>0</v>
      </c>
      <c r="H88" s="722">
        <v>0</v>
      </c>
      <c r="I88" s="722">
        <v>0</v>
      </c>
      <c r="J88" s="722">
        <v>0</v>
      </c>
      <c r="K88" s="722">
        <v>0</v>
      </c>
      <c r="L88" s="722">
        <v>0</v>
      </c>
      <c r="M88" s="722">
        <v>0</v>
      </c>
      <c r="N88" s="629">
        <f t="shared" ref="N88" si="14">SUM(J88:M88)</f>
        <v>0</v>
      </c>
      <c r="O88" s="897"/>
      <c r="P88" s="475"/>
    </row>
    <row r="89" spans="1:16" ht="15.75">
      <c r="A89" s="486"/>
      <c r="B89" s="487"/>
      <c r="C89" s="515"/>
      <c r="D89" s="488"/>
      <c r="E89" s="516"/>
      <c r="F89" s="489"/>
      <c r="G89" s="490"/>
      <c r="H89" s="490"/>
      <c r="I89" s="490"/>
      <c r="J89" s="490"/>
      <c r="K89" s="490"/>
      <c r="L89" s="490"/>
      <c r="M89" s="490"/>
      <c r="N89" s="490"/>
      <c r="O89" s="489"/>
      <c r="P89" s="491"/>
    </row>
    <row r="90" spans="1:16" ht="15.75">
      <c r="A90" s="158">
        <v>8</v>
      </c>
      <c r="B90" s="320" t="s">
        <v>81</v>
      </c>
      <c r="C90" s="791" t="s">
        <v>31</v>
      </c>
      <c r="D90" s="720" t="s">
        <v>19</v>
      </c>
      <c r="E90" s="38"/>
      <c r="F90" s="888" t="s">
        <v>19</v>
      </c>
      <c r="G90" s="677">
        <v>0</v>
      </c>
      <c r="H90" s="722">
        <v>0</v>
      </c>
      <c r="I90" s="722">
        <v>0</v>
      </c>
      <c r="J90" s="722">
        <v>0</v>
      </c>
      <c r="K90" s="722">
        <v>0</v>
      </c>
      <c r="L90" s="722">
        <v>0</v>
      </c>
      <c r="M90" s="722">
        <v>0</v>
      </c>
      <c r="N90" s="629">
        <f>SUM(J90:M90)</f>
        <v>0</v>
      </c>
      <c r="O90" s="723" t="s">
        <v>19</v>
      </c>
      <c r="P90" s="523">
        <v>0</v>
      </c>
    </row>
    <row r="91" spans="1:16" ht="15.75">
      <c r="A91" s="652"/>
      <c r="B91" s="114"/>
      <c r="C91" s="113" t="s">
        <v>32</v>
      </c>
      <c r="D91" s="720" t="s">
        <v>19</v>
      </c>
      <c r="E91" s="38"/>
      <c r="F91" s="888" t="s">
        <v>19</v>
      </c>
      <c r="G91" s="677">
        <v>0</v>
      </c>
      <c r="H91" s="722">
        <v>0</v>
      </c>
      <c r="I91" s="722">
        <v>0</v>
      </c>
      <c r="J91" s="722">
        <v>0</v>
      </c>
      <c r="K91" s="722">
        <v>0</v>
      </c>
      <c r="L91" s="722">
        <v>0</v>
      </c>
      <c r="M91" s="722">
        <v>0</v>
      </c>
      <c r="N91" s="519">
        <f>SUM(J91:M91)</f>
        <v>0</v>
      </c>
      <c r="O91" s="723" t="s">
        <v>19</v>
      </c>
      <c r="P91" s="523">
        <v>0</v>
      </c>
    </row>
    <row r="92" spans="1:16" ht="15.75">
      <c r="A92" s="301"/>
      <c r="B92" s="289"/>
      <c r="C92" s="204" t="s">
        <v>33</v>
      </c>
      <c r="D92" s="747">
        <v>1475</v>
      </c>
      <c r="E92" s="743" t="s">
        <v>28</v>
      </c>
      <c r="F92" s="743" t="s">
        <v>273</v>
      </c>
      <c r="G92" s="744">
        <v>14</v>
      </c>
      <c r="H92" s="744">
        <v>4.5</v>
      </c>
      <c r="I92" s="744">
        <f>SUM(G92:H92)</f>
        <v>18.5</v>
      </c>
      <c r="J92" s="628"/>
      <c r="K92" s="628"/>
      <c r="L92" s="627">
        <v>10</v>
      </c>
      <c r="M92" s="626">
        <v>8.5</v>
      </c>
      <c r="N92" s="265">
        <f>SUM(J92:M92)</f>
        <v>18.5</v>
      </c>
      <c r="O92" s="746" t="s">
        <v>131</v>
      </c>
      <c r="P92" s="1019">
        <v>6250000</v>
      </c>
    </row>
    <row r="93" spans="1:16" ht="15.75">
      <c r="A93" s="301"/>
      <c r="B93" s="289"/>
      <c r="C93" s="204"/>
      <c r="D93" s="674"/>
      <c r="E93" s="73"/>
      <c r="F93" s="73" t="s">
        <v>25</v>
      </c>
      <c r="G93" s="744">
        <v>14</v>
      </c>
      <c r="H93" s="744">
        <v>4.5</v>
      </c>
      <c r="I93" s="744">
        <f>SUM(G93:H93)</f>
        <v>18.5</v>
      </c>
      <c r="J93" s="628"/>
      <c r="K93" s="628"/>
      <c r="L93" s="627">
        <v>10</v>
      </c>
      <c r="M93" s="626">
        <v>8.5</v>
      </c>
      <c r="N93" s="265">
        <f>SUM(J93:M93)</f>
        <v>18.5</v>
      </c>
      <c r="O93" s="746" t="s">
        <v>131</v>
      </c>
      <c r="P93" s="1019">
        <v>6250000</v>
      </c>
    </row>
    <row r="94" spans="1:16" ht="15.75">
      <c r="A94" s="306"/>
      <c r="B94" s="434"/>
      <c r="C94" s="220" t="s">
        <v>34</v>
      </c>
      <c r="D94" s="898"/>
      <c r="E94" s="543"/>
      <c r="F94" s="572"/>
      <c r="G94" s="899"/>
      <c r="H94" s="899"/>
      <c r="I94" s="899">
        <v>0</v>
      </c>
      <c r="J94" s="907"/>
      <c r="K94" s="907"/>
      <c r="L94" s="907"/>
      <c r="M94" s="899"/>
      <c r="N94" s="899"/>
      <c r="O94" s="575"/>
      <c r="P94" s="882"/>
    </row>
    <row r="95" spans="1:16" ht="16.5" thickBot="1">
      <c r="A95" s="307"/>
      <c r="B95" s="308"/>
      <c r="C95" s="367" t="s">
        <v>35</v>
      </c>
      <c r="D95" s="309"/>
      <c r="E95" s="902"/>
      <c r="F95" s="345"/>
      <c r="G95" s="874"/>
      <c r="H95" s="890"/>
      <c r="I95" s="891">
        <v>0</v>
      </c>
      <c r="J95" s="894"/>
      <c r="K95" s="894"/>
      <c r="L95" s="895"/>
      <c r="M95" s="903"/>
      <c r="N95" s="903"/>
      <c r="O95" s="892"/>
      <c r="P95" s="904"/>
    </row>
    <row r="96" spans="1:16" ht="15.75">
      <c r="A96" s="486"/>
      <c r="B96" s="487"/>
      <c r="C96" s="1328"/>
      <c r="D96" s="488"/>
      <c r="E96" s="1329"/>
      <c r="F96" s="489"/>
      <c r="G96" s="490"/>
      <c r="H96" s="490"/>
      <c r="I96" s="490"/>
      <c r="J96" s="490"/>
      <c r="K96" s="490"/>
      <c r="L96" s="490"/>
      <c r="M96" s="490"/>
      <c r="N96" s="490"/>
      <c r="O96" s="489"/>
      <c r="P96" s="491"/>
    </row>
    <row r="97" spans="1:16" ht="15.75">
      <c r="A97" s="158">
        <v>9</v>
      </c>
      <c r="B97" s="320" t="s">
        <v>283</v>
      </c>
      <c r="C97" s="791" t="s">
        <v>31</v>
      </c>
      <c r="D97" s="414">
        <v>2291.1</v>
      </c>
      <c r="E97" s="222" t="s">
        <v>28</v>
      </c>
      <c r="F97" s="1046" t="s">
        <v>124</v>
      </c>
      <c r="G97" s="296">
        <v>6.08</v>
      </c>
      <c r="H97" s="867">
        <v>3</v>
      </c>
      <c r="I97" s="454">
        <f t="shared" ref="I97:I101" si="15">G97+H97</f>
        <v>9.08</v>
      </c>
      <c r="J97" s="370">
        <v>0</v>
      </c>
      <c r="K97" s="370">
        <v>0</v>
      </c>
      <c r="L97" s="370">
        <v>0</v>
      </c>
      <c r="M97" s="266" t="s">
        <v>19</v>
      </c>
      <c r="N97" s="296" t="s">
        <v>19</v>
      </c>
      <c r="O97" s="381" t="s">
        <v>127</v>
      </c>
      <c r="P97" s="347">
        <v>367500</v>
      </c>
    </row>
    <row r="98" spans="1:16" ht="15.75">
      <c r="A98" s="158"/>
      <c r="B98" s="320"/>
      <c r="C98" s="791"/>
      <c r="D98" s="1041"/>
      <c r="E98" s="294"/>
      <c r="F98" s="648" t="s">
        <v>51</v>
      </c>
      <c r="G98" s="677">
        <v>6.08</v>
      </c>
      <c r="H98" s="1038">
        <v>3</v>
      </c>
      <c r="I98" s="1040">
        <f t="shared" si="15"/>
        <v>9.08</v>
      </c>
      <c r="J98" s="370">
        <v>0</v>
      </c>
      <c r="K98" s="370">
        <v>0</v>
      </c>
      <c r="L98" s="370">
        <v>0</v>
      </c>
      <c r="M98" s="266" t="s">
        <v>19</v>
      </c>
      <c r="N98" s="296" t="s">
        <v>19</v>
      </c>
      <c r="O98" s="1441" t="s">
        <v>219</v>
      </c>
      <c r="P98" s="347">
        <v>367500</v>
      </c>
    </row>
    <row r="99" spans="1:16" ht="15.75">
      <c r="A99" s="158"/>
      <c r="B99" s="320"/>
      <c r="C99" s="791"/>
      <c r="D99" s="414"/>
      <c r="E99" s="222"/>
      <c r="F99" s="648" t="s">
        <v>217</v>
      </c>
      <c r="G99" s="677">
        <v>6.08</v>
      </c>
      <c r="H99" s="1038">
        <v>3</v>
      </c>
      <c r="I99" s="454">
        <f t="shared" si="15"/>
        <v>9.08</v>
      </c>
      <c r="J99" s="370">
        <v>0</v>
      </c>
      <c r="K99" s="370">
        <v>0</v>
      </c>
      <c r="L99" s="370">
        <v>0</v>
      </c>
      <c r="M99" s="266" t="s">
        <v>19</v>
      </c>
      <c r="N99" s="296" t="s">
        <v>19</v>
      </c>
      <c r="O99" s="1442"/>
      <c r="P99" s="347">
        <v>367500</v>
      </c>
    </row>
    <row r="100" spans="1:16" ht="15.75">
      <c r="A100" s="158"/>
      <c r="B100" s="320"/>
      <c r="C100" s="791"/>
      <c r="D100" s="683"/>
      <c r="E100" s="38"/>
      <c r="F100" s="648" t="s">
        <v>54</v>
      </c>
      <c r="G100" s="677">
        <v>5.4</v>
      </c>
      <c r="H100" s="1038">
        <v>2.6</v>
      </c>
      <c r="I100" s="454">
        <f t="shared" si="15"/>
        <v>8</v>
      </c>
      <c r="J100" s="370">
        <v>0</v>
      </c>
      <c r="K100" s="370">
        <v>0</v>
      </c>
      <c r="L100" s="370">
        <v>0</v>
      </c>
      <c r="M100" s="266" t="s">
        <v>19</v>
      </c>
      <c r="N100" s="296" t="s">
        <v>19</v>
      </c>
      <c r="O100" s="723"/>
      <c r="P100" s="347">
        <v>367500</v>
      </c>
    </row>
    <row r="101" spans="1:16" ht="15.75">
      <c r="A101" s="158"/>
      <c r="B101" s="320"/>
      <c r="C101" s="791"/>
      <c r="D101" s="683"/>
      <c r="E101" s="38"/>
      <c r="F101" s="1164" t="s">
        <v>218</v>
      </c>
      <c r="G101" s="627">
        <v>0.43</v>
      </c>
      <c r="H101" s="1039">
        <v>0.23</v>
      </c>
      <c r="I101" s="454">
        <f t="shared" si="15"/>
        <v>0.66</v>
      </c>
      <c r="J101" s="370">
        <v>0</v>
      </c>
      <c r="K101" s="370">
        <v>0</v>
      </c>
      <c r="L101" s="370">
        <v>0</v>
      </c>
      <c r="M101" s="266" t="s">
        <v>19</v>
      </c>
      <c r="N101" s="296" t="s">
        <v>19</v>
      </c>
      <c r="O101" s="723"/>
      <c r="P101" s="347">
        <v>367500</v>
      </c>
    </row>
    <row r="102" spans="1:16" ht="15.75">
      <c r="A102" s="652"/>
      <c r="B102" s="114"/>
      <c r="C102" s="113" t="s">
        <v>32</v>
      </c>
      <c r="D102" s="763">
        <v>3660</v>
      </c>
      <c r="E102" s="222" t="s">
        <v>28</v>
      </c>
      <c r="F102" s="291" t="s">
        <v>125</v>
      </c>
      <c r="G102" s="265">
        <v>8.0399999999999991</v>
      </c>
      <c r="H102" s="265">
        <v>3.62</v>
      </c>
      <c r="I102" s="265">
        <f>G102+H102</f>
        <v>11.66</v>
      </c>
      <c r="J102" s="370">
        <v>0</v>
      </c>
      <c r="K102" s="370">
        <v>0</v>
      </c>
      <c r="L102" s="370">
        <v>0</v>
      </c>
      <c r="M102" s="265">
        <v>1.6</v>
      </c>
      <c r="N102" s="265">
        <f>SUM(J102:M102)</f>
        <v>1.6</v>
      </c>
      <c r="O102" s="765" t="s">
        <v>59</v>
      </c>
      <c r="P102" s="1249">
        <v>235000</v>
      </c>
    </row>
    <row r="103" spans="1:16" ht="15.75">
      <c r="A103" s="652"/>
      <c r="B103" s="114"/>
      <c r="C103" s="113"/>
      <c r="D103" s="177"/>
      <c r="E103" s="38"/>
      <c r="F103" s="646" t="s">
        <v>66</v>
      </c>
      <c r="G103" s="265">
        <v>8.0399999999999991</v>
      </c>
      <c r="H103" s="265">
        <v>3.62</v>
      </c>
      <c r="I103" s="265">
        <f t="shared" ref="I103:I106" si="16">G103+H103</f>
        <v>11.66</v>
      </c>
      <c r="J103" s="370">
        <v>0</v>
      </c>
      <c r="K103" s="370">
        <v>0</v>
      </c>
      <c r="L103" s="370">
        <v>0</v>
      </c>
      <c r="M103" s="265">
        <v>1.6</v>
      </c>
      <c r="N103" s="265">
        <f t="shared" ref="N103:N106" si="17">SUM(J103:M103)</f>
        <v>1.6</v>
      </c>
      <c r="O103" s="765" t="s">
        <v>59</v>
      </c>
      <c r="P103" s="1249"/>
    </row>
    <row r="104" spans="1:16" ht="15.75">
      <c r="A104" s="652"/>
      <c r="B104" s="114"/>
      <c r="C104" s="113"/>
      <c r="D104" s="177"/>
      <c r="E104" s="38"/>
      <c r="F104" s="646" t="s">
        <v>75</v>
      </c>
      <c r="G104" s="265">
        <v>8.0299999999999994</v>
      </c>
      <c r="H104" s="265">
        <v>3.62</v>
      </c>
      <c r="I104" s="265">
        <f t="shared" si="16"/>
        <v>11.649999999999999</v>
      </c>
      <c r="J104" s="370">
        <v>0</v>
      </c>
      <c r="K104" s="370">
        <v>0</v>
      </c>
      <c r="L104" s="370">
        <v>0</v>
      </c>
      <c r="M104" s="265">
        <v>1.6</v>
      </c>
      <c r="N104" s="265">
        <f t="shared" si="17"/>
        <v>1.6</v>
      </c>
      <c r="O104" s="765" t="s">
        <v>59</v>
      </c>
      <c r="P104" s="1249"/>
    </row>
    <row r="105" spans="1:16" ht="15.75">
      <c r="A105" s="652"/>
      <c r="B105" s="114"/>
      <c r="C105" s="113"/>
      <c r="D105" s="177"/>
      <c r="E105" s="38"/>
      <c r="F105" s="646" t="s">
        <v>136</v>
      </c>
      <c r="G105" s="265">
        <v>5.48</v>
      </c>
      <c r="H105" s="265">
        <v>2.35</v>
      </c>
      <c r="I105" s="265">
        <f t="shared" si="16"/>
        <v>7.83</v>
      </c>
      <c r="J105" s="370">
        <v>0</v>
      </c>
      <c r="K105" s="370">
        <v>0</v>
      </c>
      <c r="L105" s="370">
        <v>0</v>
      </c>
      <c r="M105" s="265">
        <v>1.33</v>
      </c>
      <c r="N105" s="265">
        <f t="shared" si="17"/>
        <v>1.33</v>
      </c>
      <c r="O105" s="765" t="s">
        <v>59</v>
      </c>
      <c r="P105" s="1249"/>
    </row>
    <row r="106" spans="1:16" ht="15.75">
      <c r="A106" s="652"/>
      <c r="B106" s="114"/>
      <c r="C106" s="113"/>
      <c r="D106" s="177"/>
      <c r="E106" s="38"/>
      <c r="F106" s="646" t="s">
        <v>74</v>
      </c>
      <c r="G106" s="265">
        <v>1.86</v>
      </c>
      <c r="H106" s="265">
        <v>0.48</v>
      </c>
      <c r="I106" s="265">
        <f t="shared" si="16"/>
        <v>2.34</v>
      </c>
      <c r="J106" s="370">
        <v>0</v>
      </c>
      <c r="K106" s="370">
        <v>0</v>
      </c>
      <c r="L106" s="370">
        <v>0</v>
      </c>
      <c r="M106" s="265">
        <v>0.28000000000000003</v>
      </c>
      <c r="N106" s="265">
        <f t="shared" si="17"/>
        <v>0.28000000000000003</v>
      </c>
      <c r="O106" s="765" t="s">
        <v>59</v>
      </c>
      <c r="P106" s="1249"/>
    </row>
    <row r="107" spans="1:16" ht="15.75">
      <c r="A107" s="301"/>
      <c r="B107" s="289"/>
      <c r="C107" s="204" t="s">
        <v>33</v>
      </c>
      <c r="D107" s="221">
        <v>33043.22</v>
      </c>
      <c r="E107" s="222" t="s">
        <v>28</v>
      </c>
      <c r="F107" s="382" t="s">
        <v>136</v>
      </c>
      <c r="G107" s="224">
        <v>20.95</v>
      </c>
      <c r="H107" s="342">
        <v>18.5</v>
      </c>
      <c r="I107" s="342">
        <f>G107+H107</f>
        <v>39.450000000000003</v>
      </c>
      <c r="J107" s="258">
        <v>0</v>
      </c>
      <c r="K107" s="258">
        <v>0</v>
      </c>
      <c r="L107" s="258">
        <v>0</v>
      </c>
      <c r="M107" s="224">
        <v>7.67</v>
      </c>
      <c r="N107" s="408">
        <f>J107+K107+L107+M107</f>
        <v>7.67</v>
      </c>
      <c r="O107" s="244" t="s">
        <v>223</v>
      </c>
      <c r="P107" s="1254">
        <v>63500000</v>
      </c>
    </row>
    <row r="108" spans="1:16" ht="15.75">
      <c r="A108" s="301"/>
      <c r="B108" s="289"/>
      <c r="C108" s="204"/>
      <c r="D108" s="321"/>
      <c r="E108" s="38"/>
      <c r="F108" s="413" t="s">
        <v>61</v>
      </c>
      <c r="G108" s="224">
        <v>20.95</v>
      </c>
      <c r="H108" s="509">
        <v>18.5</v>
      </c>
      <c r="I108" s="342">
        <f t="shared" ref="I108:I109" si="18">G108+H108</f>
        <v>39.450000000000003</v>
      </c>
      <c r="J108" s="258">
        <v>0</v>
      </c>
      <c r="K108" s="258">
        <v>0</v>
      </c>
      <c r="L108" s="258">
        <v>0</v>
      </c>
      <c r="M108" s="290">
        <v>7.67</v>
      </c>
      <c r="N108" s="408">
        <f t="shared" ref="N108:N109" si="19">J108+K108+L108+M108</f>
        <v>7.67</v>
      </c>
      <c r="O108" s="113" t="s">
        <v>223</v>
      </c>
      <c r="P108" s="1254">
        <v>63500000</v>
      </c>
    </row>
    <row r="109" spans="1:16" ht="15.75">
      <c r="A109" s="301"/>
      <c r="B109" s="289"/>
      <c r="C109" s="204"/>
      <c r="D109" s="321"/>
      <c r="E109" s="38"/>
      <c r="F109" s="413" t="s">
        <v>25</v>
      </c>
      <c r="G109" s="224">
        <v>20.95</v>
      </c>
      <c r="H109" s="509">
        <v>18.5</v>
      </c>
      <c r="I109" s="342">
        <f t="shared" si="18"/>
        <v>39.450000000000003</v>
      </c>
      <c r="J109" s="258">
        <v>0</v>
      </c>
      <c r="K109" s="258">
        <v>0</v>
      </c>
      <c r="L109" s="258">
        <v>0</v>
      </c>
      <c r="M109" s="290">
        <v>7.67</v>
      </c>
      <c r="N109" s="408">
        <f t="shared" si="19"/>
        <v>7.67</v>
      </c>
      <c r="O109" s="113" t="s">
        <v>224</v>
      </c>
      <c r="P109" s="1254">
        <v>63500000</v>
      </c>
    </row>
    <row r="110" spans="1:16" ht="15.75">
      <c r="A110" s="306"/>
      <c r="B110" s="434"/>
      <c r="C110" s="220" t="s">
        <v>34</v>
      </c>
      <c r="D110" s="1354">
        <v>11.5</v>
      </c>
      <c r="E110" s="1353" t="s">
        <v>28</v>
      </c>
      <c r="F110" s="382" t="s">
        <v>136</v>
      </c>
      <c r="G110" s="224">
        <v>0.14000000000000001</v>
      </c>
      <c r="H110" s="342">
        <v>0.1</v>
      </c>
      <c r="I110" s="342">
        <f>G110+H110</f>
        <v>0.24000000000000002</v>
      </c>
      <c r="J110" s="258">
        <v>0</v>
      </c>
      <c r="K110" s="258">
        <v>0</v>
      </c>
      <c r="L110" s="258">
        <v>0</v>
      </c>
      <c r="M110" s="224" t="s">
        <v>19</v>
      </c>
      <c r="N110" s="224" t="s">
        <v>19</v>
      </c>
      <c r="O110" s="244" t="s">
        <v>59</v>
      </c>
      <c r="P110" s="304" t="s">
        <v>19</v>
      </c>
    </row>
    <row r="111" spans="1:16" ht="15.75">
      <c r="A111" s="306"/>
      <c r="B111" s="434"/>
      <c r="C111" s="220"/>
      <c r="D111" s="898"/>
      <c r="E111" s="543"/>
      <c r="F111" s="413" t="s">
        <v>66</v>
      </c>
      <c r="G111" s="322">
        <v>0.27</v>
      </c>
      <c r="H111" s="322">
        <v>0.14000000000000001</v>
      </c>
      <c r="I111" s="342">
        <f t="shared" ref="I111:I114" si="20">G111+H111</f>
        <v>0.41000000000000003</v>
      </c>
      <c r="J111" s="258">
        <v>0</v>
      </c>
      <c r="K111" s="258">
        <v>0</v>
      </c>
      <c r="L111" s="258">
        <v>0</v>
      </c>
      <c r="M111" s="224" t="s">
        <v>19</v>
      </c>
      <c r="N111" s="224" t="s">
        <v>19</v>
      </c>
      <c r="O111" s="244" t="s">
        <v>59</v>
      </c>
      <c r="P111" s="304" t="s">
        <v>19</v>
      </c>
    </row>
    <row r="112" spans="1:16" ht="15.75">
      <c r="A112" s="306"/>
      <c r="B112" s="434"/>
      <c r="C112" s="220"/>
      <c r="D112" s="898"/>
      <c r="E112" s="543"/>
      <c r="F112" s="413" t="s">
        <v>25</v>
      </c>
      <c r="G112" s="322">
        <v>0.44</v>
      </c>
      <c r="H112" s="436">
        <v>0.18</v>
      </c>
      <c r="I112" s="342">
        <f t="shared" si="20"/>
        <v>0.62</v>
      </c>
      <c r="J112" s="258">
        <v>0</v>
      </c>
      <c r="K112" s="258">
        <v>0</v>
      </c>
      <c r="L112" s="258">
        <v>0</v>
      </c>
      <c r="M112" s="224" t="s">
        <v>19</v>
      </c>
      <c r="N112" s="224" t="s">
        <v>19</v>
      </c>
      <c r="O112" s="244" t="s">
        <v>59</v>
      </c>
      <c r="P112" s="304" t="s">
        <v>19</v>
      </c>
    </row>
    <row r="113" spans="1:16" ht="15.75">
      <c r="A113" s="306"/>
      <c r="B113" s="434"/>
      <c r="C113" s="220"/>
      <c r="D113" s="898"/>
      <c r="E113" s="543"/>
      <c r="F113" s="413" t="s">
        <v>225</v>
      </c>
      <c r="G113" s="322">
        <v>0.15</v>
      </c>
      <c r="H113" s="436">
        <v>0.1</v>
      </c>
      <c r="I113" s="342">
        <f t="shared" si="20"/>
        <v>0.25</v>
      </c>
      <c r="J113" s="258">
        <v>0</v>
      </c>
      <c r="K113" s="258">
        <v>0</v>
      </c>
      <c r="L113" s="258">
        <v>0</v>
      </c>
      <c r="M113" s="224" t="s">
        <v>19</v>
      </c>
      <c r="N113" s="224" t="s">
        <v>19</v>
      </c>
      <c r="O113" s="244" t="s">
        <v>59</v>
      </c>
      <c r="P113" s="304" t="s">
        <v>19</v>
      </c>
    </row>
    <row r="114" spans="1:16" ht="15.75">
      <c r="A114" s="306"/>
      <c r="B114" s="434"/>
      <c r="C114" s="220"/>
      <c r="D114" s="898"/>
      <c r="E114" s="543"/>
      <c r="F114" s="413" t="s">
        <v>71</v>
      </c>
      <c r="G114" s="322">
        <v>0.15</v>
      </c>
      <c r="H114" s="322">
        <v>0.28999999999999998</v>
      </c>
      <c r="I114" s="342">
        <f t="shared" si="20"/>
        <v>0.43999999999999995</v>
      </c>
      <c r="J114" s="258">
        <v>0</v>
      </c>
      <c r="K114" s="258">
        <v>0</v>
      </c>
      <c r="L114" s="258">
        <v>0</v>
      </c>
      <c r="M114" s="224" t="s">
        <v>19</v>
      </c>
      <c r="N114" s="224" t="s">
        <v>19</v>
      </c>
      <c r="O114" s="244" t="s">
        <v>59</v>
      </c>
      <c r="P114" s="304" t="s">
        <v>19</v>
      </c>
    </row>
    <row r="115" spans="1:16" ht="15.75">
      <c r="A115" s="717"/>
      <c r="B115" s="678"/>
      <c r="C115" s="220" t="s">
        <v>35</v>
      </c>
      <c r="D115" s="414">
        <v>6515.07</v>
      </c>
      <c r="E115" s="222"/>
      <c r="F115" s="381" t="s">
        <v>54</v>
      </c>
      <c r="G115" s="296">
        <v>3.53</v>
      </c>
      <c r="H115" s="867">
        <v>1.68</v>
      </c>
      <c r="I115" s="454">
        <f>G115+H115</f>
        <v>5.21</v>
      </c>
      <c r="J115" s="370">
        <v>0</v>
      </c>
      <c r="K115" s="370">
        <v>0</v>
      </c>
      <c r="L115" s="370">
        <v>0</v>
      </c>
      <c r="M115" s="266">
        <v>1.92</v>
      </c>
      <c r="N115" s="296">
        <f>J115+K115+L115+M115</f>
        <v>1.92</v>
      </c>
      <c r="O115" s="1432" t="s">
        <v>228</v>
      </c>
      <c r="P115" s="1434">
        <v>625000</v>
      </c>
    </row>
    <row r="116" spans="1:16" ht="15.75">
      <c r="A116" s="717"/>
      <c r="B116" s="678"/>
      <c r="C116" s="220"/>
      <c r="D116" s="1051"/>
      <c r="E116" s="38"/>
      <c r="F116" s="648" t="s">
        <v>226</v>
      </c>
      <c r="G116" s="677">
        <v>9.08</v>
      </c>
      <c r="H116" s="1038">
        <v>3.85</v>
      </c>
      <c r="I116" s="454">
        <f t="shared" ref="I116:I117" si="21">G116+H116</f>
        <v>12.93</v>
      </c>
      <c r="J116" s="370">
        <v>0</v>
      </c>
      <c r="K116" s="370">
        <v>0</v>
      </c>
      <c r="L116" s="370">
        <v>0</v>
      </c>
      <c r="M116" s="266">
        <v>3.2</v>
      </c>
      <c r="N116" s="296">
        <f t="shared" ref="N116:N117" si="22">J116+K116+L116+M116</f>
        <v>3.2</v>
      </c>
      <c r="O116" s="1443"/>
      <c r="P116" s="1444"/>
    </row>
    <row r="117" spans="1:16" ht="16.5" thickBot="1">
      <c r="A117" s="307"/>
      <c r="B117" s="308"/>
      <c r="C117" s="367"/>
      <c r="D117" s="1355"/>
      <c r="E117" s="126"/>
      <c r="F117" s="1345" t="s">
        <v>136</v>
      </c>
      <c r="G117" s="1346">
        <v>6.93</v>
      </c>
      <c r="H117" s="1347">
        <v>2.57</v>
      </c>
      <c r="I117" s="1348">
        <f t="shared" si="21"/>
        <v>9.5</v>
      </c>
      <c r="J117" s="1349">
        <v>0</v>
      </c>
      <c r="K117" s="1349">
        <v>0</v>
      </c>
      <c r="L117" s="1349">
        <v>0</v>
      </c>
      <c r="M117" s="316">
        <v>1.38</v>
      </c>
      <c r="N117" s="1350">
        <f t="shared" si="22"/>
        <v>1.38</v>
      </c>
      <c r="O117" s="1356"/>
      <c r="P117" s="1435"/>
    </row>
    <row r="118" spans="1:16" ht="15.75">
      <c r="A118" s="494"/>
      <c r="B118" s="494"/>
      <c r="C118" s="495"/>
      <c r="D118" s="496"/>
      <c r="E118" s="497"/>
      <c r="F118" s="498"/>
      <c r="G118" s="499"/>
      <c r="H118" s="499"/>
      <c r="I118" s="500"/>
      <c r="J118" s="501"/>
      <c r="K118" s="501"/>
      <c r="L118" s="502"/>
      <c r="M118" s="499"/>
      <c r="N118" s="499"/>
      <c r="O118" s="503"/>
      <c r="P118" s="504"/>
    </row>
    <row r="119" spans="1:16">
      <c r="A119" s="1"/>
      <c r="B119" s="1"/>
      <c r="C119" s="1"/>
      <c r="D119" s="1"/>
      <c r="E119" s="1"/>
      <c r="F119" s="1"/>
      <c r="G119" s="1"/>
      <c r="H119" s="1"/>
      <c r="I119" s="1"/>
      <c r="J119" s="1"/>
      <c r="K119" s="1"/>
      <c r="L119" s="1"/>
      <c r="M119" s="1"/>
      <c r="N119" s="1" t="s">
        <v>262</v>
      </c>
      <c r="O119" s="1"/>
    </row>
    <row r="120" spans="1:16">
      <c r="A120" s="1457" t="s">
        <v>36</v>
      </c>
      <c r="B120" s="1457"/>
      <c r="C120" s="1457"/>
      <c r="D120" s="1"/>
      <c r="E120" s="1457"/>
      <c r="F120" s="1457"/>
      <c r="G120" s="1457"/>
      <c r="H120" s="1457"/>
      <c r="I120" s="1457"/>
      <c r="J120" s="1457"/>
      <c r="K120" s="1457"/>
      <c r="L120" s="1"/>
      <c r="M120" s="1"/>
      <c r="N120" s="1"/>
      <c r="O120" s="1"/>
    </row>
    <row r="121" spans="1:16" ht="15.75">
      <c r="A121" s="1457" t="s">
        <v>37</v>
      </c>
      <c r="B121" s="1457"/>
      <c r="C121" s="1457"/>
      <c r="D121" s="1"/>
      <c r="E121" s="1457"/>
      <c r="F121" s="1457"/>
      <c r="G121" s="1457"/>
      <c r="H121" s="1457"/>
      <c r="I121" s="1457"/>
      <c r="J121" s="1457"/>
      <c r="K121" s="1457"/>
      <c r="L121" s="1"/>
      <c r="N121" s="583"/>
      <c r="O121" s="599" t="s">
        <v>58</v>
      </c>
    </row>
    <row r="122" spans="1:16" ht="15.75">
      <c r="A122" s="1"/>
      <c r="B122" s="1"/>
      <c r="C122" s="1"/>
      <c r="D122" s="1"/>
      <c r="E122" s="1"/>
      <c r="F122" s="1"/>
      <c r="G122" s="1"/>
      <c r="H122" s="1"/>
      <c r="I122" s="1"/>
      <c r="J122" s="1"/>
      <c r="K122" s="1"/>
      <c r="L122" s="1"/>
      <c r="N122" s="135"/>
      <c r="O122" s="599"/>
    </row>
    <row r="123" spans="1:16" ht="15.75">
      <c r="A123" s="1"/>
      <c r="B123" s="1"/>
      <c r="C123" s="1"/>
      <c r="D123" s="1"/>
      <c r="E123" s="1"/>
      <c r="F123" s="1"/>
      <c r="G123" s="1"/>
      <c r="H123" s="1"/>
      <c r="I123" s="1"/>
      <c r="J123" s="1"/>
      <c r="K123" s="1"/>
      <c r="L123" s="1"/>
      <c r="N123" s="135"/>
      <c r="O123" s="599"/>
    </row>
    <row r="124" spans="1:16" ht="15.75">
      <c r="A124" s="1"/>
      <c r="B124" s="1"/>
      <c r="C124" s="1"/>
      <c r="D124" s="1"/>
      <c r="E124" s="1"/>
      <c r="F124" s="1"/>
      <c r="G124" s="1"/>
      <c r="H124" s="1"/>
      <c r="I124" s="1"/>
      <c r="J124" s="1"/>
      <c r="K124" s="1"/>
      <c r="L124" s="1"/>
      <c r="N124" s="135"/>
      <c r="O124" s="599"/>
    </row>
    <row r="125" spans="1:16" ht="15.75">
      <c r="A125" s="1470" t="s">
        <v>38</v>
      </c>
      <c r="B125" s="1470"/>
      <c r="C125" s="1470"/>
      <c r="D125" s="1"/>
      <c r="E125" s="1470"/>
      <c r="F125" s="1470"/>
      <c r="G125" s="1470"/>
      <c r="H125" s="1470"/>
      <c r="I125" s="1470"/>
      <c r="J125" s="1470"/>
      <c r="K125" s="1470"/>
      <c r="L125" s="1"/>
      <c r="N125" s="584"/>
      <c r="O125" s="598" t="s">
        <v>39</v>
      </c>
    </row>
    <row r="126" spans="1:16" ht="15.75">
      <c r="A126" s="1457" t="s">
        <v>40</v>
      </c>
      <c r="B126" s="1457"/>
      <c r="C126" s="1457"/>
      <c r="D126" s="1"/>
      <c r="E126" s="1457"/>
      <c r="F126" s="1457"/>
      <c r="G126" s="1457"/>
      <c r="H126" s="1457"/>
      <c r="I126" s="1457"/>
      <c r="J126" s="1457"/>
      <c r="K126" s="1457"/>
      <c r="L126" s="1"/>
      <c r="N126" s="583"/>
      <c r="O126" s="599" t="s">
        <v>92</v>
      </c>
    </row>
    <row r="129" spans="1:14">
      <c r="A129" t="s">
        <v>31</v>
      </c>
      <c r="B129" t="s">
        <v>32</v>
      </c>
      <c r="C129" t="s">
        <v>34</v>
      </c>
      <c r="D129" t="s">
        <v>35</v>
      </c>
      <c r="E129" t="s">
        <v>141</v>
      </c>
      <c r="G129" t="s">
        <v>31</v>
      </c>
      <c r="H129" t="s">
        <v>32</v>
      </c>
      <c r="I129" t="s">
        <v>34</v>
      </c>
      <c r="J129" t="s">
        <v>35</v>
      </c>
      <c r="K129" t="s">
        <v>141</v>
      </c>
      <c r="M129" t="s">
        <v>293</v>
      </c>
      <c r="N129" t="s">
        <v>294</v>
      </c>
    </row>
    <row r="130" spans="1:14">
      <c r="A130" s="512">
        <f>I11+I44+I78+I98</f>
        <v>26.08</v>
      </c>
      <c r="B130" s="768">
        <v>0</v>
      </c>
      <c r="C130" s="513">
        <f>I55</f>
        <v>7</v>
      </c>
      <c r="D130" s="768">
        <v>0</v>
      </c>
      <c r="E130" s="512">
        <v>0</v>
      </c>
      <c r="F130" t="s">
        <v>138</v>
      </c>
      <c r="G130" s="512">
        <f>N11+N44+N78</f>
        <v>5</v>
      </c>
      <c r="H130" s="512">
        <v>0</v>
      </c>
      <c r="I130" s="513">
        <f>N55+N62+N68+N87+N94</f>
        <v>0</v>
      </c>
      <c r="J130" s="512">
        <v>0</v>
      </c>
      <c r="K130" s="512">
        <v>0</v>
      </c>
      <c r="L130" s="513"/>
      <c r="M130" s="513">
        <f>SUM(A130:E130)</f>
        <v>33.08</v>
      </c>
      <c r="N130" s="513">
        <f>SUM(G130:K130)</f>
        <v>5</v>
      </c>
    </row>
    <row r="131" spans="1:14">
      <c r="A131">
        <v>0</v>
      </c>
      <c r="B131" s="512">
        <f>I12</f>
        <v>0.75</v>
      </c>
      <c r="C131">
        <v>0</v>
      </c>
      <c r="D131">
        <v>0</v>
      </c>
      <c r="E131">
        <v>0</v>
      </c>
      <c r="F131" t="s">
        <v>73</v>
      </c>
      <c r="G131" s="513">
        <f>0</f>
        <v>0</v>
      </c>
      <c r="H131" s="513">
        <f>N12</f>
        <v>1.5</v>
      </c>
      <c r="I131" s="513">
        <v>0</v>
      </c>
      <c r="J131" s="513">
        <v>0</v>
      </c>
      <c r="K131" s="513">
        <v>0</v>
      </c>
      <c r="L131" s="513"/>
      <c r="M131" s="513">
        <f t="shared" ref="M131:M151" si="23">SUM(A131:E131)</f>
        <v>0.75</v>
      </c>
      <c r="N131" s="513">
        <f t="shared" ref="N131:N151" si="24">SUM(G131:K131)</f>
        <v>1.5</v>
      </c>
    </row>
    <row r="132" spans="1:14">
      <c r="A132">
        <v>0</v>
      </c>
      <c r="B132" s="512">
        <f>I13+I45+I60+I102</f>
        <v>20.170000000000002</v>
      </c>
      <c r="C132">
        <v>0</v>
      </c>
      <c r="D132">
        <v>0</v>
      </c>
      <c r="E132" s="514">
        <f>I37</f>
        <v>24.5</v>
      </c>
      <c r="F132" t="s">
        <v>113</v>
      </c>
      <c r="G132" s="514">
        <v>0</v>
      </c>
      <c r="H132" s="514">
        <f>N13+N45+N102</f>
        <v>3.6</v>
      </c>
      <c r="I132" s="514">
        <v>0</v>
      </c>
      <c r="J132" s="514">
        <v>0</v>
      </c>
      <c r="K132" s="514">
        <f>N37</f>
        <v>24.5</v>
      </c>
      <c r="L132" s="513"/>
      <c r="M132" s="513">
        <f t="shared" si="23"/>
        <v>44.67</v>
      </c>
      <c r="N132" s="513">
        <f t="shared" si="24"/>
        <v>28.1</v>
      </c>
    </row>
    <row r="133" spans="1:14">
      <c r="A133">
        <v>0</v>
      </c>
      <c r="B133">
        <v>0</v>
      </c>
      <c r="C133" s="513">
        <f>I16+I24+I52+I114</f>
        <v>87.929999999999993</v>
      </c>
      <c r="D133">
        <v>0</v>
      </c>
      <c r="E133">
        <v>0</v>
      </c>
      <c r="F133" t="s">
        <v>71</v>
      </c>
      <c r="G133" s="514">
        <v>0</v>
      </c>
      <c r="H133" s="514">
        <f>0</f>
        <v>0</v>
      </c>
      <c r="I133" s="514">
        <f>N16+N24+N52</f>
        <v>40.9</v>
      </c>
      <c r="J133" s="514">
        <f>J16</f>
        <v>0</v>
      </c>
      <c r="K133" s="514">
        <f>K16</f>
        <v>0</v>
      </c>
      <c r="L133" s="513"/>
      <c r="M133" s="513">
        <f t="shared" si="23"/>
        <v>87.929999999999993</v>
      </c>
      <c r="N133" s="513">
        <f t="shared" si="24"/>
        <v>40.9</v>
      </c>
    </row>
    <row r="134" spans="1:14">
      <c r="A134">
        <v>0</v>
      </c>
      <c r="B134">
        <v>0</v>
      </c>
      <c r="C134" s="514">
        <f>I112</f>
        <v>0.62</v>
      </c>
      <c r="D134">
        <v>0</v>
      </c>
      <c r="E134" s="512">
        <f>I20+I36+I93+I109</f>
        <v>64.45</v>
      </c>
      <c r="F134" t="s">
        <v>25</v>
      </c>
      <c r="G134" s="512">
        <f>0</f>
        <v>0</v>
      </c>
      <c r="H134" s="512">
        <v>0</v>
      </c>
      <c r="I134" s="512">
        <v>0</v>
      </c>
      <c r="J134" s="512">
        <v>0</v>
      </c>
      <c r="K134" s="512">
        <f>N20+N36+N109</f>
        <v>10.32</v>
      </c>
      <c r="L134" s="513"/>
      <c r="M134" s="513">
        <f t="shared" si="23"/>
        <v>65.070000000000007</v>
      </c>
      <c r="N134" s="513">
        <f t="shared" si="24"/>
        <v>10.32</v>
      </c>
    </row>
    <row r="135" spans="1:14">
      <c r="A135">
        <v>0</v>
      </c>
      <c r="B135">
        <v>0</v>
      </c>
      <c r="C135">
        <v>0</v>
      </c>
      <c r="D135">
        <v>0</v>
      </c>
      <c r="E135" s="514">
        <f>I21+I92+I108</f>
        <v>58.800000000000004</v>
      </c>
      <c r="F135" t="s">
        <v>61</v>
      </c>
      <c r="G135">
        <v>0</v>
      </c>
      <c r="H135">
        <v>0</v>
      </c>
      <c r="I135" s="512">
        <v>0</v>
      </c>
      <c r="J135" s="513">
        <v>0</v>
      </c>
      <c r="K135" s="513">
        <f>N92+N108</f>
        <v>26.17</v>
      </c>
      <c r="L135" s="513"/>
      <c r="M135" s="513">
        <f t="shared" si="23"/>
        <v>58.800000000000004</v>
      </c>
      <c r="N135" s="513">
        <f t="shared" si="24"/>
        <v>26.17</v>
      </c>
    </row>
    <row r="136" spans="1:14">
      <c r="A136">
        <v>0</v>
      </c>
      <c r="B136">
        <v>0</v>
      </c>
      <c r="C136">
        <v>0</v>
      </c>
      <c r="D136">
        <v>0</v>
      </c>
      <c r="E136" s="514">
        <f>I22</f>
        <v>1.5</v>
      </c>
      <c r="F136" t="s">
        <v>176</v>
      </c>
      <c r="G136" s="514">
        <v>0</v>
      </c>
      <c r="H136" s="513">
        <v>0</v>
      </c>
      <c r="I136" s="512">
        <f>G136+H136</f>
        <v>0</v>
      </c>
      <c r="J136" s="513"/>
      <c r="K136" s="514">
        <f>N22</f>
        <v>0.5</v>
      </c>
      <c r="L136" s="513"/>
      <c r="M136" s="513">
        <f t="shared" si="23"/>
        <v>1.5</v>
      </c>
      <c r="N136" s="513">
        <f t="shared" si="24"/>
        <v>0.5</v>
      </c>
    </row>
    <row r="137" spans="1:14">
      <c r="A137">
        <v>0</v>
      </c>
      <c r="B137">
        <v>0</v>
      </c>
      <c r="C137">
        <v>0</v>
      </c>
      <c r="D137">
        <v>0</v>
      </c>
      <c r="E137" s="514">
        <f>I23</f>
        <v>1</v>
      </c>
      <c r="F137" t="s">
        <v>133</v>
      </c>
      <c r="G137" s="514">
        <f>N31</f>
        <v>3</v>
      </c>
      <c r="H137" s="514">
        <f>H72+H31</f>
        <v>0</v>
      </c>
      <c r="I137" s="512">
        <v>0</v>
      </c>
      <c r="J137" s="513">
        <v>0</v>
      </c>
      <c r="K137" s="513">
        <f>N23</f>
        <v>1</v>
      </c>
      <c r="L137" s="513"/>
      <c r="M137" s="513">
        <f t="shared" si="23"/>
        <v>1</v>
      </c>
      <c r="N137" s="513">
        <f t="shared" si="24"/>
        <v>4</v>
      </c>
    </row>
    <row r="138" spans="1:14">
      <c r="A138">
        <v>0</v>
      </c>
      <c r="B138">
        <v>0</v>
      </c>
      <c r="C138" s="514">
        <f>I53+I25+I113</f>
        <v>29.6</v>
      </c>
      <c r="D138">
        <v>0</v>
      </c>
      <c r="E138" s="512">
        <v>0</v>
      </c>
      <c r="F138" t="s">
        <v>42</v>
      </c>
      <c r="G138" s="514">
        <v>0</v>
      </c>
      <c r="H138" s="513">
        <v>0</v>
      </c>
      <c r="I138" s="512">
        <f>N25</f>
        <v>6.7</v>
      </c>
      <c r="J138" s="513">
        <v>0</v>
      </c>
      <c r="K138" s="513">
        <v>0</v>
      </c>
      <c r="L138" s="513"/>
      <c r="M138" s="513">
        <f t="shared" si="23"/>
        <v>29.6</v>
      </c>
      <c r="N138" s="513">
        <f t="shared" si="24"/>
        <v>6.7</v>
      </c>
    </row>
    <row r="139" spans="1:14">
      <c r="A139">
        <v>0</v>
      </c>
      <c r="B139">
        <v>0</v>
      </c>
      <c r="C139" s="512">
        <f>I51+I26+I103+I111</f>
        <v>14.97</v>
      </c>
      <c r="D139">
        <v>0</v>
      </c>
      <c r="E139" s="512">
        <v>0</v>
      </c>
      <c r="F139" t="s">
        <v>66</v>
      </c>
      <c r="G139" s="512">
        <v>0</v>
      </c>
      <c r="H139" s="513">
        <f>N103</f>
        <v>1.6</v>
      </c>
      <c r="I139" s="512">
        <f>N26</f>
        <v>0.8</v>
      </c>
      <c r="J139" s="513">
        <v>0</v>
      </c>
      <c r="K139" s="513">
        <v>0</v>
      </c>
      <c r="L139" s="513"/>
      <c r="M139" s="513">
        <f t="shared" si="23"/>
        <v>14.97</v>
      </c>
      <c r="N139" s="513">
        <f t="shared" si="24"/>
        <v>2.4000000000000004</v>
      </c>
    </row>
    <row r="140" spans="1:14">
      <c r="A140" s="514">
        <f>I72+I31+I99</f>
        <v>17.579999999999998</v>
      </c>
      <c r="B140">
        <v>0</v>
      </c>
      <c r="C140" s="514">
        <f>I27</f>
        <v>6.6</v>
      </c>
      <c r="D140">
        <f ca="1">D140</f>
        <v>0</v>
      </c>
      <c r="E140">
        <v>0</v>
      </c>
      <c r="F140" t="s">
        <v>268</v>
      </c>
      <c r="G140" s="514">
        <f>N72+N31</f>
        <v>3.5</v>
      </c>
      <c r="H140" s="513">
        <f>H17+H19</f>
        <v>0</v>
      </c>
      <c r="I140" s="512">
        <f>N27</f>
        <v>3.4</v>
      </c>
      <c r="J140" s="513">
        <v>0</v>
      </c>
      <c r="K140" s="513">
        <v>0</v>
      </c>
      <c r="L140" s="513"/>
      <c r="M140" s="513">
        <f t="shared" ca="1" si="23"/>
        <v>33.08</v>
      </c>
      <c r="N140" s="513">
        <f t="shared" si="24"/>
        <v>6.9</v>
      </c>
    </row>
    <row r="141" spans="1:14">
      <c r="A141" s="513">
        <f>I100</f>
        <v>8</v>
      </c>
      <c r="B141">
        <v>0</v>
      </c>
      <c r="C141">
        <v>0</v>
      </c>
      <c r="D141" s="512">
        <f>I28+I40+I115</f>
        <v>48.01</v>
      </c>
      <c r="E141">
        <v>0</v>
      </c>
      <c r="F141" t="s">
        <v>54</v>
      </c>
      <c r="G141" s="513">
        <v>0</v>
      </c>
      <c r="H141" s="513">
        <v>0</v>
      </c>
      <c r="I141" s="512">
        <v>0</v>
      </c>
      <c r="J141" s="513">
        <f>N40+N28+N115</f>
        <v>39.72</v>
      </c>
      <c r="K141" s="513">
        <v>0</v>
      </c>
      <c r="L141" s="513"/>
      <c r="M141" s="513">
        <f t="shared" si="23"/>
        <v>56.01</v>
      </c>
      <c r="N141" s="513">
        <f t="shared" si="24"/>
        <v>39.72</v>
      </c>
    </row>
    <row r="142" spans="1:14">
      <c r="A142" s="514">
        <v>0</v>
      </c>
      <c r="B142" s="514">
        <f>I32+I106</f>
        <v>12.34</v>
      </c>
      <c r="C142">
        <v>0</v>
      </c>
      <c r="D142">
        <v>0</v>
      </c>
      <c r="E142">
        <f ca="1">E142</f>
        <v>0</v>
      </c>
      <c r="F142" t="s">
        <v>74</v>
      </c>
      <c r="G142" s="514">
        <v>0</v>
      </c>
      <c r="H142" s="514">
        <f>N106</f>
        <v>0.28000000000000003</v>
      </c>
      <c r="I142" s="512">
        <v>0</v>
      </c>
      <c r="J142" s="513">
        <v>0</v>
      </c>
      <c r="K142" s="513">
        <v>0</v>
      </c>
      <c r="L142" s="513"/>
      <c r="M142" s="513">
        <f t="shared" ca="1" si="23"/>
        <v>33.08</v>
      </c>
      <c r="N142" s="513">
        <f t="shared" si="24"/>
        <v>0.28000000000000003</v>
      </c>
    </row>
    <row r="143" spans="1:14">
      <c r="A143">
        <v>0</v>
      </c>
      <c r="B143" s="512">
        <f>I84+I33+I104</f>
        <v>13.649999999999999</v>
      </c>
      <c r="C143">
        <v>0</v>
      </c>
      <c r="D143">
        <v>0</v>
      </c>
      <c r="E143">
        <v>0</v>
      </c>
      <c r="F143" s="785" t="s">
        <v>160</v>
      </c>
      <c r="G143" s="786">
        <v>0</v>
      </c>
      <c r="H143" s="786">
        <f>N84+N104</f>
        <v>3.1</v>
      </c>
      <c r="I143" s="788">
        <v>0</v>
      </c>
      <c r="J143" s="788">
        <v>0</v>
      </c>
      <c r="K143" s="788">
        <v>0</v>
      </c>
      <c r="L143" s="513"/>
      <c r="M143" s="513">
        <f t="shared" si="23"/>
        <v>13.649999999999999</v>
      </c>
      <c r="N143" s="513">
        <f t="shared" si="24"/>
        <v>3.1</v>
      </c>
    </row>
    <row r="144" spans="1:14">
      <c r="A144">
        <v>0</v>
      </c>
      <c r="B144" s="514">
        <f>I34+I105</f>
        <v>9.83</v>
      </c>
      <c r="C144" s="514">
        <f>I110</f>
        <v>0.24000000000000002</v>
      </c>
      <c r="D144" s="513">
        <f>I56+I117</f>
        <v>17</v>
      </c>
      <c r="E144" s="514">
        <f>I107</f>
        <v>39.450000000000003</v>
      </c>
      <c r="F144" s="785" t="s">
        <v>269</v>
      </c>
      <c r="G144" s="786">
        <v>0</v>
      </c>
      <c r="H144" s="786">
        <f>N34+N105</f>
        <v>3.33</v>
      </c>
      <c r="I144" s="788"/>
      <c r="J144" s="787">
        <f>N117</f>
        <v>1.38</v>
      </c>
      <c r="K144" s="787">
        <f>N107</f>
        <v>7.67</v>
      </c>
      <c r="L144" s="513"/>
      <c r="M144" s="513">
        <f t="shared" si="23"/>
        <v>66.52000000000001</v>
      </c>
      <c r="N144" s="513">
        <f t="shared" si="24"/>
        <v>12.379999999999999</v>
      </c>
    </row>
    <row r="145" spans="1:14">
      <c r="A145">
        <v>0</v>
      </c>
      <c r="B145">
        <v>0</v>
      </c>
      <c r="C145">
        <v>0</v>
      </c>
      <c r="D145">
        <v>0</v>
      </c>
      <c r="E145" s="514">
        <f>I38</f>
        <v>0.25</v>
      </c>
      <c r="F145" s="785" t="s">
        <v>270</v>
      </c>
      <c r="G145" s="786">
        <v>0</v>
      </c>
      <c r="H145" s="787">
        <f>N84</f>
        <v>1.5</v>
      </c>
      <c r="I145" s="787">
        <v>0</v>
      </c>
      <c r="J145" s="787">
        <v>0</v>
      </c>
      <c r="K145" s="787">
        <f>N38</f>
        <v>0.25</v>
      </c>
      <c r="L145" s="513"/>
      <c r="M145" s="513">
        <f t="shared" si="23"/>
        <v>0.25</v>
      </c>
      <c r="N145" s="513">
        <f t="shared" si="24"/>
        <v>1.75</v>
      </c>
    </row>
    <row r="146" spans="1:14">
      <c r="A146" s="513">
        <f>I43+I97</f>
        <v>12.58</v>
      </c>
      <c r="B146">
        <v>0</v>
      </c>
      <c r="C146">
        <v>0</v>
      </c>
      <c r="D146" s="514">
        <v>0</v>
      </c>
      <c r="E146">
        <v>0</v>
      </c>
      <c r="F146" s="785" t="s">
        <v>53</v>
      </c>
      <c r="G146" s="786">
        <f>N43</f>
        <v>1</v>
      </c>
      <c r="H146" s="788">
        <v>0</v>
      </c>
      <c r="I146" s="788">
        <v>0</v>
      </c>
      <c r="J146" s="788">
        <v>0</v>
      </c>
      <c r="K146" s="788">
        <v>0</v>
      </c>
      <c r="L146" s="788"/>
      <c r="M146" s="513">
        <f t="shared" si="23"/>
        <v>12.58</v>
      </c>
      <c r="N146" s="513">
        <f t="shared" si="24"/>
        <v>1</v>
      </c>
    </row>
    <row r="147" spans="1:14">
      <c r="A147">
        <v>0</v>
      </c>
      <c r="B147" s="513">
        <f>I46</f>
        <v>3.5</v>
      </c>
      <c r="C147">
        <v>0</v>
      </c>
      <c r="D147">
        <v>0</v>
      </c>
      <c r="E147" s="512">
        <v>0</v>
      </c>
      <c r="F147" s="785" t="s">
        <v>271</v>
      </c>
      <c r="G147" s="787">
        <v>0</v>
      </c>
      <c r="H147" s="787">
        <v>0</v>
      </c>
      <c r="I147" s="787">
        <v>0</v>
      </c>
      <c r="J147" s="787">
        <v>0</v>
      </c>
      <c r="K147" s="787">
        <v>0</v>
      </c>
      <c r="L147" s="513"/>
      <c r="M147" s="513">
        <f t="shared" si="23"/>
        <v>3.5</v>
      </c>
      <c r="N147" s="513">
        <f t="shared" si="24"/>
        <v>0</v>
      </c>
    </row>
    <row r="148" spans="1:14">
      <c r="A148">
        <v>0</v>
      </c>
      <c r="B148" s="513">
        <f>I47</f>
        <v>25</v>
      </c>
      <c r="C148">
        <v>0</v>
      </c>
      <c r="D148">
        <v>0</v>
      </c>
      <c r="E148">
        <v>0</v>
      </c>
      <c r="F148" s="785" t="s">
        <v>190</v>
      </c>
      <c r="G148" s="787">
        <v>0</v>
      </c>
      <c r="H148" s="787">
        <v>0</v>
      </c>
      <c r="I148" s="787">
        <v>0</v>
      </c>
      <c r="J148" s="787">
        <v>0</v>
      </c>
      <c r="K148" s="787">
        <v>0</v>
      </c>
      <c r="M148" s="513">
        <f t="shared" si="23"/>
        <v>25</v>
      </c>
      <c r="N148" s="513">
        <f t="shared" si="24"/>
        <v>0</v>
      </c>
    </row>
    <row r="149" spans="1:14">
      <c r="A149">
        <v>0</v>
      </c>
      <c r="B149">
        <v>0</v>
      </c>
      <c r="C149">
        <v>0</v>
      </c>
      <c r="D149">
        <v>0</v>
      </c>
      <c r="E149" s="513">
        <f>I48</f>
        <v>0.7</v>
      </c>
      <c r="F149" s="785" t="s">
        <v>272</v>
      </c>
      <c r="G149" s="787">
        <v>0</v>
      </c>
      <c r="H149" s="787">
        <v>0</v>
      </c>
      <c r="I149" s="787">
        <v>0</v>
      </c>
      <c r="J149" s="787">
        <v>0</v>
      </c>
      <c r="K149" s="787">
        <v>0</v>
      </c>
      <c r="M149" s="513">
        <f t="shared" si="23"/>
        <v>0.7</v>
      </c>
      <c r="N149" s="513">
        <f t="shared" si="24"/>
        <v>0</v>
      </c>
    </row>
    <row r="150" spans="1:14">
      <c r="A150">
        <v>0</v>
      </c>
      <c r="B150">
        <v>0</v>
      </c>
      <c r="C150">
        <v>0</v>
      </c>
      <c r="D150" s="513">
        <f>I57</f>
        <v>2</v>
      </c>
      <c r="E150" s="513">
        <f>I49</f>
        <v>2</v>
      </c>
      <c r="F150" s="785" t="s">
        <v>192</v>
      </c>
      <c r="G150" s="787">
        <v>0</v>
      </c>
      <c r="H150" s="787">
        <v>0</v>
      </c>
      <c r="I150" s="787">
        <v>0</v>
      </c>
      <c r="J150" s="787">
        <v>0</v>
      </c>
      <c r="K150" s="787">
        <v>0</v>
      </c>
      <c r="M150" s="513">
        <f t="shared" si="23"/>
        <v>4</v>
      </c>
      <c r="N150" s="513">
        <f t="shared" si="24"/>
        <v>0</v>
      </c>
    </row>
    <row r="151" spans="1:14">
      <c r="D151" s="512">
        <f>I116</f>
        <v>12.93</v>
      </c>
      <c r="F151" s="785" t="s">
        <v>226</v>
      </c>
      <c r="J151" s="514">
        <f>N116</f>
        <v>3.2</v>
      </c>
      <c r="M151" s="513">
        <f t="shared" si="23"/>
        <v>12.93</v>
      </c>
      <c r="N151" s="513">
        <f t="shared" si="24"/>
        <v>3.2</v>
      </c>
    </row>
  </sheetData>
  <mergeCells count="23">
    <mergeCell ref="A2:P2"/>
    <mergeCell ref="A3:P3"/>
    <mergeCell ref="A4:P4"/>
    <mergeCell ref="A7:A8"/>
    <mergeCell ref="B7:B8"/>
    <mergeCell ref="D7:E7"/>
    <mergeCell ref="F7:F8"/>
    <mergeCell ref="G7:I7"/>
    <mergeCell ref="J7:M7"/>
    <mergeCell ref="O7:O8"/>
    <mergeCell ref="A126:C126"/>
    <mergeCell ref="E126:K126"/>
    <mergeCell ref="D8:E8"/>
    <mergeCell ref="D9:E9"/>
    <mergeCell ref="A120:C120"/>
    <mergeCell ref="E120:K120"/>
    <mergeCell ref="A121:C121"/>
    <mergeCell ref="E121:K121"/>
    <mergeCell ref="O98:O99"/>
    <mergeCell ref="O115:O116"/>
    <mergeCell ref="P115:P117"/>
    <mergeCell ref="A125:C125"/>
    <mergeCell ref="E125:K125"/>
  </mergeCells>
  <pageMargins left="0.70866141732283472" right="0.70866141732283472" top="0.74803149606299213" bottom="0.74803149606299213" header="0.31496062992125984" footer="0.31496062992125984"/>
  <pageSetup paperSize="5" scale="65" orientation="landscape" horizontalDpi="4294967293" verticalDpi="0" r:id="rId1"/>
</worksheet>
</file>

<file path=xl/worksheets/sheet8.xml><?xml version="1.0" encoding="utf-8"?>
<worksheet xmlns="http://schemas.openxmlformats.org/spreadsheetml/2006/main" xmlns:r="http://schemas.openxmlformats.org/officeDocument/2006/relationships">
  <dimension ref="A1:P421"/>
  <sheetViews>
    <sheetView topLeftCell="A383" zoomScale="79" zoomScaleNormal="84" zoomScaleSheetLayoutView="79" workbookViewId="0">
      <selection activeCell="C395" sqref="C395:O395"/>
    </sheetView>
  </sheetViews>
  <sheetFormatPr defaultRowHeight="15"/>
  <cols>
    <col min="1" max="1" width="4.140625" style="1" customWidth="1"/>
    <col min="2" max="2" width="17.7109375" style="1" customWidth="1"/>
    <col min="3" max="3" width="13.7109375" style="1" customWidth="1"/>
    <col min="4" max="4" width="4.28515625" style="1" customWidth="1"/>
    <col min="5" max="5" width="29" style="1" customWidth="1"/>
    <col min="6" max="6" width="10.5703125" style="1" customWidth="1"/>
    <col min="7" max="7" width="9.5703125" style="1" customWidth="1"/>
    <col min="8" max="8" width="13.140625" style="1" customWidth="1"/>
    <col min="9" max="9" width="7" style="1" customWidth="1"/>
    <col min="10" max="10" width="8.5703125" style="1" customWidth="1"/>
    <col min="11" max="11" width="10.42578125" style="1" customWidth="1"/>
    <col min="12" max="12" width="14.28515625" style="1" customWidth="1"/>
    <col min="13" max="13" width="10.140625" style="1" bestFit="1" customWidth="1"/>
    <col min="14" max="14" width="47" style="1" customWidth="1"/>
    <col min="15" max="15" width="20.85546875" style="1" customWidth="1"/>
    <col min="16" max="16384" width="9.140625" style="1"/>
  </cols>
  <sheetData>
    <row r="1" spans="1:15" ht="15.75">
      <c r="A1" s="1508" t="s">
        <v>145</v>
      </c>
      <c r="B1" s="1508"/>
      <c r="C1" s="1508"/>
      <c r="D1" s="1508"/>
      <c r="E1" s="1508"/>
      <c r="F1" s="1508"/>
      <c r="G1" s="1508"/>
      <c r="H1" s="1508"/>
      <c r="I1" s="1508"/>
      <c r="J1" s="1508"/>
      <c r="K1" s="1508"/>
      <c r="L1" s="1508"/>
      <c r="M1" s="1508"/>
      <c r="N1" s="1508"/>
      <c r="O1" s="1508"/>
    </row>
    <row r="2" spans="1:15" ht="15.75">
      <c r="A2" s="1445" t="s">
        <v>172</v>
      </c>
      <c r="B2" s="1445"/>
      <c r="C2" s="1445"/>
      <c r="D2" s="1445"/>
      <c r="E2" s="1445"/>
      <c r="F2" s="1445"/>
      <c r="G2" s="1445"/>
      <c r="H2" s="1445"/>
      <c r="I2" s="1445"/>
      <c r="J2" s="1445"/>
      <c r="K2" s="1445"/>
      <c r="L2" s="1445"/>
      <c r="M2" s="1445"/>
      <c r="N2" s="1445"/>
      <c r="O2" s="1445"/>
    </row>
    <row r="3" spans="1:15" ht="19.5" thickBot="1">
      <c r="A3" s="3"/>
      <c r="B3" s="3"/>
      <c r="C3" s="3"/>
      <c r="D3" s="3"/>
      <c r="E3" s="2"/>
      <c r="F3" s="2"/>
      <c r="G3" s="2"/>
      <c r="H3" s="2"/>
      <c r="I3" s="2"/>
      <c r="J3" s="2"/>
      <c r="K3" s="2"/>
      <c r="L3" s="2"/>
      <c r="M3" s="2"/>
      <c r="N3" s="2"/>
      <c r="O3" s="2"/>
    </row>
    <row r="4" spans="1:15" ht="15.75">
      <c r="A4" s="1474" t="s">
        <v>0</v>
      </c>
      <c r="B4" s="150" t="s">
        <v>1</v>
      </c>
      <c r="C4" s="1476" t="s">
        <v>2</v>
      </c>
      <c r="D4" s="1477"/>
      <c r="E4" s="1478" t="s">
        <v>3</v>
      </c>
      <c r="F4" s="1480" t="s">
        <v>4</v>
      </c>
      <c r="G4" s="1481"/>
      <c r="H4" s="1482"/>
      <c r="I4" s="1483" t="s">
        <v>5</v>
      </c>
      <c r="J4" s="1483"/>
      <c r="K4" s="1483"/>
      <c r="L4" s="1483"/>
      <c r="M4" s="150" t="s">
        <v>6</v>
      </c>
      <c r="N4" s="1478" t="s">
        <v>7</v>
      </c>
      <c r="O4" s="151" t="s">
        <v>8</v>
      </c>
    </row>
    <row r="5" spans="1:15" ht="15.75">
      <c r="A5" s="1475"/>
      <c r="B5" s="5" t="s">
        <v>9</v>
      </c>
      <c r="C5" s="1484" t="s">
        <v>10</v>
      </c>
      <c r="D5" s="1485"/>
      <c r="E5" s="1479"/>
      <c r="F5" s="796" t="s">
        <v>11</v>
      </c>
      <c r="G5" s="796" t="s">
        <v>12</v>
      </c>
      <c r="H5" s="796" t="s">
        <v>6</v>
      </c>
      <c r="I5" s="796" t="s">
        <v>13</v>
      </c>
      <c r="J5" s="796" t="s">
        <v>14</v>
      </c>
      <c r="K5" s="796" t="s">
        <v>15</v>
      </c>
      <c r="L5" s="796" t="s">
        <v>16</v>
      </c>
      <c r="M5" s="5" t="s">
        <v>17</v>
      </c>
      <c r="N5" s="1479"/>
      <c r="O5" s="152" t="s">
        <v>18</v>
      </c>
    </row>
    <row r="6" spans="1:15" ht="16.5" thickBot="1">
      <c r="A6" s="153">
        <v>1</v>
      </c>
      <c r="B6" s="6">
        <v>2</v>
      </c>
      <c r="C6" s="1461">
        <v>3</v>
      </c>
      <c r="D6" s="1462"/>
      <c r="E6" s="6">
        <v>4</v>
      </c>
      <c r="F6" s="6">
        <v>5</v>
      </c>
      <c r="G6" s="6">
        <v>7</v>
      </c>
      <c r="H6" s="6">
        <v>8</v>
      </c>
      <c r="I6" s="6">
        <v>9</v>
      </c>
      <c r="J6" s="6">
        <v>10</v>
      </c>
      <c r="K6" s="6">
        <v>11</v>
      </c>
      <c r="L6" s="6">
        <v>12</v>
      </c>
      <c r="M6" s="6">
        <v>13</v>
      </c>
      <c r="N6" s="6">
        <v>14</v>
      </c>
      <c r="O6" s="154">
        <v>15</v>
      </c>
    </row>
    <row r="7" spans="1:15" ht="8.25" customHeight="1">
      <c r="A7" s="298"/>
      <c r="B7" s="236"/>
      <c r="C7" s="237"/>
      <c r="D7" s="238"/>
      <c r="E7" s="239"/>
      <c r="F7" s="240"/>
      <c r="G7" s="240"/>
      <c r="H7" s="240"/>
      <c r="I7" s="241"/>
      <c r="J7" s="241"/>
      <c r="K7" s="241"/>
      <c r="L7" s="240"/>
      <c r="M7" s="240"/>
      <c r="N7" s="242"/>
      <c r="O7" s="299"/>
    </row>
    <row r="8" spans="1:15" ht="15.75" customHeight="1">
      <c r="A8" s="158">
        <v>1</v>
      </c>
      <c r="B8" s="625" t="s">
        <v>31</v>
      </c>
      <c r="C8" s="645">
        <v>76</v>
      </c>
      <c r="D8" s="38" t="s">
        <v>28</v>
      </c>
      <c r="E8" s="1440" t="s">
        <v>95</v>
      </c>
      <c r="F8" s="626">
        <v>0.75</v>
      </c>
      <c r="G8" s="627">
        <v>0</v>
      </c>
      <c r="H8" s="626">
        <f>SUM(F8:G8)</f>
        <v>0.75</v>
      </c>
      <c r="I8" s="628">
        <v>0</v>
      </c>
      <c r="J8" s="628">
        <v>0</v>
      </c>
      <c r="K8" s="627">
        <v>0</v>
      </c>
      <c r="L8" s="626">
        <v>0.75</v>
      </c>
      <c r="M8" s="629">
        <f>SUM(I8:L8)</f>
        <v>0.75</v>
      </c>
      <c r="N8" s="71" t="s">
        <v>105</v>
      </c>
      <c r="O8" s="113" t="s">
        <v>148</v>
      </c>
    </row>
    <row r="9" spans="1:15" ht="15.75">
      <c r="A9" s="158"/>
      <c r="B9" s="625"/>
      <c r="C9" s="645"/>
      <c r="D9" s="38"/>
      <c r="E9" s="1440"/>
      <c r="F9" s="626"/>
      <c r="G9" s="627"/>
      <c r="H9" s="629"/>
      <c r="I9" s="628"/>
      <c r="J9" s="628"/>
      <c r="K9" s="628"/>
      <c r="L9" s="626"/>
      <c r="M9" s="629"/>
      <c r="N9" s="71" t="s">
        <v>106</v>
      </c>
      <c r="O9" s="290"/>
    </row>
    <row r="10" spans="1:15" ht="15.75">
      <c r="A10" s="158"/>
      <c r="B10" s="625"/>
      <c r="C10" s="645"/>
      <c r="D10" s="38"/>
      <c r="E10" s="73" t="s">
        <v>150</v>
      </c>
      <c r="F10" s="626"/>
      <c r="G10" s="627"/>
      <c r="H10" s="629"/>
      <c r="I10" s="628"/>
      <c r="J10" s="628"/>
      <c r="K10" s="628"/>
      <c r="L10" s="626"/>
      <c r="M10" s="629"/>
      <c r="N10" s="71" t="s">
        <v>107</v>
      </c>
      <c r="O10" s="290"/>
    </row>
    <row r="11" spans="1:15" ht="15.75">
      <c r="A11" s="158"/>
      <c r="B11" s="625"/>
      <c r="C11" s="645"/>
      <c r="D11" s="38"/>
      <c r="E11" s="73" t="s">
        <v>151</v>
      </c>
      <c r="F11" s="626"/>
      <c r="G11" s="627"/>
      <c r="H11" s="629"/>
      <c r="I11" s="628"/>
      <c r="J11" s="628"/>
      <c r="K11" s="628"/>
      <c r="L11" s="626"/>
      <c r="M11" s="629"/>
      <c r="N11" s="71"/>
      <c r="O11" s="290"/>
    </row>
    <row r="12" spans="1:15" ht="15.75">
      <c r="A12" s="158"/>
      <c r="B12" s="625"/>
      <c r="C12" s="645"/>
      <c r="D12" s="38"/>
      <c r="E12" s="73" t="s">
        <v>52</v>
      </c>
      <c r="F12" s="626">
        <v>0.85</v>
      </c>
      <c r="G12" s="627">
        <v>0</v>
      </c>
      <c r="H12" s="626">
        <f>SUM(F12:G12)</f>
        <v>0.85</v>
      </c>
      <c r="I12" s="628">
        <v>0</v>
      </c>
      <c r="J12" s="628">
        <v>0</v>
      </c>
      <c r="K12" s="627">
        <v>0</v>
      </c>
      <c r="L12" s="626">
        <v>0.85</v>
      </c>
      <c r="M12" s="629">
        <f>SUM(I12:L12)</f>
        <v>0.85</v>
      </c>
      <c r="N12" s="71" t="s">
        <v>108</v>
      </c>
      <c r="O12" s="113" t="s">
        <v>148</v>
      </c>
    </row>
    <row r="13" spans="1:15" ht="15.75">
      <c r="A13" s="158"/>
      <c r="B13" s="625"/>
      <c r="C13" s="645"/>
      <c r="D13" s="38"/>
      <c r="E13" s="73" t="s">
        <v>152</v>
      </c>
      <c r="F13" s="290"/>
      <c r="G13" s="290"/>
      <c r="H13" s="509"/>
      <c r="I13" s="510"/>
      <c r="J13" s="510"/>
      <c r="K13" s="510"/>
      <c r="L13" s="290"/>
      <c r="M13" s="509"/>
      <c r="N13" s="71" t="s">
        <v>109</v>
      </c>
      <c r="O13" s="290"/>
    </row>
    <row r="14" spans="1:15" ht="15.75">
      <c r="A14" s="158"/>
      <c r="B14" s="625"/>
      <c r="C14" s="645"/>
      <c r="D14" s="38"/>
      <c r="E14" s="73" t="s">
        <v>153</v>
      </c>
      <c r="F14" s="290"/>
      <c r="G14" s="290"/>
      <c r="H14" s="509"/>
      <c r="I14" s="510"/>
      <c r="J14" s="510"/>
      <c r="K14" s="510"/>
      <c r="L14" s="290"/>
      <c r="M14" s="509"/>
      <c r="N14" s="71" t="s">
        <v>110</v>
      </c>
      <c r="O14" s="290"/>
    </row>
    <row r="15" spans="1:15" ht="15.75">
      <c r="A15" s="158"/>
      <c r="B15" s="625"/>
      <c r="C15" s="645"/>
      <c r="D15" s="38"/>
      <c r="E15" s="413"/>
      <c r="F15" s="509"/>
      <c r="G15" s="290"/>
      <c r="H15" s="509"/>
      <c r="I15" s="510"/>
      <c r="J15" s="510"/>
      <c r="K15" s="510"/>
      <c r="L15" s="509"/>
      <c r="M15" s="509"/>
      <c r="N15" s="113"/>
      <c r="O15" s="302"/>
    </row>
    <row r="16" spans="1:15" ht="6" customHeight="1" thickBot="1">
      <c r="A16" s="158"/>
      <c r="B16" s="114"/>
      <c r="C16" s="115"/>
      <c r="D16" s="38"/>
      <c r="E16" s="116"/>
      <c r="F16" s="102"/>
      <c r="G16" s="102"/>
      <c r="H16" s="102"/>
      <c r="I16" s="111"/>
      <c r="J16" s="111"/>
      <c r="K16" s="111"/>
      <c r="L16" s="102"/>
      <c r="M16" s="102"/>
      <c r="N16" s="117"/>
      <c r="O16" s="159"/>
    </row>
    <row r="17" spans="1:15" ht="16.5" thickBot="1">
      <c r="A17" s="160"/>
      <c r="B17" s="19" t="s">
        <v>6</v>
      </c>
      <c r="C17" s="131" t="s">
        <v>19</v>
      </c>
      <c r="D17" s="21"/>
      <c r="E17" s="22"/>
      <c r="F17" s="386">
        <f>SUM(F7:F16)</f>
        <v>1.6</v>
      </c>
      <c r="G17" s="386">
        <f>SUM(G7:G8)</f>
        <v>0</v>
      </c>
      <c r="H17" s="386">
        <f>SUM(H7:H8)</f>
        <v>0.75</v>
      </c>
      <c r="I17" s="387">
        <v>0</v>
      </c>
      <c r="J17" s="387">
        <v>0</v>
      </c>
      <c r="K17" s="387">
        <v>0</v>
      </c>
      <c r="L17" s="386">
        <f>SUM(L7:L8)</f>
        <v>0.75</v>
      </c>
      <c r="M17" s="386">
        <f>SUM(M7:M8)</f>
        <v>0.75</v>
      </c>
      <c r="N17" s="388"/>
      <c r="O17" s="799">
        <v>0</v>
      </c>
    </row>
    <row r="18" spans="1:15" ht="15.75">
      <c r="A18" s="162"/>
      <c r="B18" s="11"/>
      <c r="C18" s="12"/>
      <c r="D18" s="13"/>
      <c r="E18" s="14"/>
      <c r="F18" s="15"/>
      <c r="G18" s="15"/>
      <c r="H18" s="15"/>
      <c r="I18" s="15"/>
      <c r="J18" s="15"/>
      <c r="K18" s="15"/>
      <c r="L18" s="15"/>
      <c r="M18" s="15"/>
      <c r="N18" s="16"/>
      <c r="O18" s="163"/>
    </row>
    <row r="19" spans="1:15" ht="20.25" customHeight="1">
      <c r="A19" s="800">
        <v>2</v>
      </c>
      <c r="B19" s="716" t="s">
        <v>32</v>
      </c>
      <c r="C19" s="456" t="s">
        <v>19</v>
      </c>
      <c r="D19" s="457"/>
      <c r="E19" s="458" t="s">
        <v>19</v>
      </c>
      <c r="F19" s="459" t="s">
        <v>19</v>
      </c>
      <c r="G19" s="459" t="s">
        <v>19</v>
      </c>
      <c r="H19" s="459" t="s">
        <v>19</v>
      </c>
      <c r="I19" s="460">
        <v>0</v>
      </c>
      <c r="J19" s="460">
        <v>0</v>
      </c>
      <c r="K19" s="460">
        <v>0</v>
      </c>
      <c r="L19" s="459" t="s">
        <v>19</v>
      </c>
      <c r="M19" s="459" t="s">
        <v>19</v>
      </c>
      <c r="N19" s="459" t="s">
        <v>19</v>
      </c>
      <c r="O19" s="801" t="s">
        <v>19</v>
      </c>
    </row>
    <row r="20" spans="1:15" ht="16.5" thickBot="1">
      <c r="A20" s="162"/>
      <c r="B20" s="128"/>
      <c r="C20" s="129"/>
      <c r="D20" s="798"/>
      <c r="E20" s="130"/>
      <c r="F20" s="15"/>
      <c r="G20" s="15"/>
      <c r="H20" s="15"/>
      <c r="I20" s="15"/>
      <c r="J20" s="15"/>
      <c r="K20" s="15"/>
      <c r="L20" s="15"/>
      <c r="M20" s="15"/>
      <c r="N20" s="16"/>
      <c r="O20" s="163"/>
    </row>
    <row r="21" spans="1:15" ht="16.5" thickBot="1">
      <c r="A21" s="160"/>
      <c r="B21" s="124" t="s">
        <v>19</v>
      </c>
      <c r="C21" s="125" t="s">
        <v>19</v>
      </c>
      <c r="D21" s="126"/>
      <c r="E21" s="127" t="s">
        <v>19</v>
      </c>
      <c r="F21" s="23">
        <f>SUM(F19:F20)</f>
        <v>0</v>
      </c>
      <c r="G21" s="23">
        <f>SUM(G19:G19)</f>
        <v>0</v>
      </c>
      <c r="H21" s="23">
        <f>SUM(H19:H19)</f>
        <v>0</v>
      </c>
      <c r="I21" s="24">
        <v>0</v>
      </c>
      <c r="J21" s="24">
        <v>0</v>
      </c>
      <c r="K21" s="24">
        <v>0</v>
      </c>
      <c r="L21" s="23">
        <f>SUM(L19:L19)</f>
        <v>0</v>
      </c>
      <c r="M21" s="23">
        <f>SUM(M19:M19)</f>
        <v>0</v>
      </c>
      <c r="N21" s="25"/>
      <c r="O21" s="161">
        <v>0</v>
      </c>
    </row>
    <row r="22" spans="1:15" ht="9.75" customHeight="1">
      <c r="A22" s="802"/>
      <c r="B22" s="71"/>
      <c r="C22" s="72"/>
      <c r="D22" s="430"/>
      <c r="E22" s="71"/>
      <c r="F22" s="71"/>
      <c r="G22" s="71"/>
      <c r="H22" s="71"/>
      <c r="I22" s="71"/>
      <c r="J22" s="71"/>
      <c r="K22" s="71"/>
      <c r="L22" s="71"/>
      <c r="M22" s="71"/>
      <c r="N22" s="71"/>
      <c r="O22" s="803"/>
    </row>
    <row r="23" spans="1:15" ht="15.75">
      <c r="A23" s="301">
        <v>3</v>
      </c>
      <c r="B23" s="415" t="s">
        <v>33</v>
      </c>
      <c r="C23" s="321" t="s">
        <v>19</v>
      </c>
      <c r="D23" s="38"/>
      <c r="E23" s="322" t="s">
        <v>19</v>
      </c>
      <c r="F23" s="290" t="s">
        <v>19</v>
      </c>
      <c r="G23" s="290" t="s">
        <v>19</v>
      </c>
      <c r="H23" s="290" t="s">
        <v>19</v>
      </c>
      <c r="I23" s="111">
        <v>0</v>
      </c>
      <c r="J23" s="111">
        <v>0</v>
      </c>
      <c r="K23" s="111">
        <v>0</v>
      </c>
      <c r="L23" s="290" t="s">
        <v>19</v>
      </c>
      <c r="M23" s="290" t="s">
        <v>19</v>
      </c>
      <c r="N23" s="290" t="s">
        <v>19</v>
      </c>
      <c r="O23" s="302" t="s">
        <v>19</v>
      </c>
    </row>
    <row r="24" spans="1:15" ht="6" customHeight="1" thickBot="1">
      <c r="A24" s="804"/>
      <c r="B24" s="220"/>
      <c r="C24" s="76"/>
      <c r="D24" s="73"/>
      <c r="E24" s="71"/>
      <c r="F24" s="73"/>
      <c r="G24" s="73"/>
      <c r="H24" s="73"/>
      <c r="I24" s="77"/>
      <c r="J24" s="77"/>
      <c r="K24" s="77"/>
      <c r="L24" s="78"/>
      <c r="M24" s="77"/>
      <c r="N24" s="73"/>
      <c r="O24" s="578"/>
    </row>
    <row r="25" spans="1:15" ht="16.5" thickBot="1">
      <c r="A25" s="805"/>
      <c r="B25" s="50" t="s">
        <v>27</v>
      </c>
      <c r="C25" s="131" t="s">
        <v>19</v>
      </c>
      <c r="D25" s="21"/>
      <c r="E25" s="132" t="s">
        <v>19</v>
      </c>
      <c r="F25" s="23">
        <f>SUM(F23:F24)</f>
        <v>0</v>
      </c>
      <c r="G25" s="23">
        <f>SUM(G23:G23)</f>
        <v>0</v>
      </c>
      <c r="H25" s="23">
        <f>SUM(H23:H23)</f>
        <v>0</v>
      </c>
      <c r="I25" s="24">
        <v>0</v>
      </c>
      <c r="J25" s="24">
        <v>0</v>
      </c>
      <c r="K25" s="24">
        <v>0</v>
      </c>
      <c r="L25" s="23">
        <f>SUM(L23:L23)</f>
        <v>0</v>
      </c>
      <c r="M25" s="23">
        <f>SUM(M23:M23)</f>
        <v>0</v>
      </c>
      <c r="N25" s="83"/>
      <c r="O25" s="161"/>
    </row>
    <row r="26" spans="1:15" ht="9.75" customHeight="1">
      <c r="A26" s="169"/>
      <c r="B26" s="45"/>
      <c r="C26" s="794"/>
      <c r="D26" s="795"/>
      <c r="E26" s="145"/>
      <c r="F26" s="45"/>
      <c r="G26" s="45"/>
      <c r="H26" s="45"/>
      <c r="I26" s="145"/>
      <c r="J26" s="45"/>
      <c r="K26" s="45"/>
      <c r="L26" s="45"/>
      <c r="M26" s="45"/>
      <c r="N26" s="255"/>
      <c r="O26" s="274"/>
    </row>
    <row r="27" spans="1:15" ht="15.75">
      <c r="A27" s="306">
        <v>4</v>
      </c>
      <c r="B27" s="260" t="s">
        <v>34</v>
      </c>
      <c r="C27" s="321" t="s">
        <v>19</v>
      </c>
      <c r="D27" s="38"/>
      <c r="E27" s="322" t="s">
        <v>19</v>
      </c>
      <c r="F27" s="290" t="s">
        <v>19</v>
      </c>
      <c r="G27" s="290" t="s">
        <v>19</v>
      </c>
      <c r="H27" s="290" t="s">
        <v>19</v>
      </c>
      <c r="I27" s="111">
        <v>0</v>
      </c>
      <c r="J27" s="111">
        <v>0</v>
      </c>
      <c r="K27" s="111">
        <v>0</v>
      </c>
      <c r="L27" s="290" t="s">
        <v>19</v>
      </c>
      <c r="M27" s="290" t="s">
        <v>19</v>
      </c>
      <c r="N27" s="290" t="s">
        <v>19</v>
      </c>
      <c r="O27" s="302" t="s">
        <v>19</v>
      </c>
    </row>
    <row r="28" spans="1:15" ht="9" customHeight="1" thickBot="1">
      <c r="A28" s="806"/>
      <c r="B28" s="220"/>
      <c r="C28" s="76"/>
      <c r="D28" s="73"/>
      <c r="E28" s="71"/>
      <c r="F28" s="73"/>
      <c r="G28" s="73"/>
      <c r="H28" s="73"/>
      <c r="I28" s="77"/>
      <c r="J28" s="77"/>
      <c r="K28" s="77"/>
      <c r="L28" s="78"/>
      <c r="M28" s="77"/>
      <c r="N28" s="73"/>
      <c r="O28" s="578"/>
    </row>
    <row r="29" spans="1:15" ht="16.5" thickBot="1">
      <c r="A29" s="190"/>
      <c r="B29" s="50" t="s">
        <v>27</v>
      </c>
      <c r="C29" s="131" t="s">
        <v>19</v>
      </c>
      <c r="D29" s="21"/>
      <c r="E29" s="132" t="s">
        <v>19</v>
      </c>
      <c r="F29" s="23">
        <f>SUM(F27:F28)</f>
        <v>0</v>
      </c>
      <c r="G29" s="23">
        <f>SUM(G27:G27)</f>
        <v>0</v>
      </c>
      <c r="H29" s="23">
        <f>SUM(H27:H27)</f>
        <v>0</v>
      </c>
      <c r="I29" s="24">
        <v>0</v>
      </c>
      <c r="J29" s="24">
        <v>0</v>
      </c>
      <c r="K29" s="24">
        <v>0</v>
      </c>
      <c r="L29" s="23">
        <f>SUM(L27:L27)</f>
        <v>0</v>
      </c>
      <c r="M29" s="23">
        <f>SUM(M27:M27)</f>
        <v>0</v>
      </c>
      <c r="N29" s="83"/>
      <c r="O29" s="161">
        <v>0</v>
      </c>
    </row>
    <row r="30" spans="1:15" ht="15.75">
      <c r="A30" s="807"/>
      <c r="B30" s="260"/>
      <c r="C30" s="261"/>
      <c r="D30" s="133"/>
      <c r="E30" s="260"/>
      <c r="F30" s="262"/>
      <c r="G30" s="262"/>
      <c r="H30" s="262"/>
      <c r="I30" s="262"/>
      <c r="J30" s="262"/>
      <c r="K30" s="262"/>
      <c r="L30" s="262"/>
      <c r="M30" s="263"/>
      <c r="N30" s="260"/>
      <c r="O30" s="808"/>
    </row>
    <row r="31" spans="1:15" ht="52.5" customHeight="1">
      <c r="A31" s="810">
        <v>5</v>
      </c>
      <c r="B31" s="638" t="s">
        <v>35</v>
      </c>
      <c r="C31" s="1110">
        <v>4458</v>
      </c>
      <c r="D31" s="633" t="s">
        <v>28</v>
      </c>
      <c r="E31" s="1111" t="s">
        <v>154</v>
      </c>
      <c r="F31" s="635">
        <v>6.1</v>
      </c>
      <c r="G31" s="635">
        <v>0.4</v>
      </c>
      <c r="H31" s="635">
        <f>SUM(F31:G31)</f>
        <v>6.5</v>
      </c>
      <c r="I31" s="641">
        <v>0</v>
      </c>
      <c r="J31" s="641">
        <v>0</v>
      </c>
      <c r="K31" s="641">
        <v>0</v>
      </c>
      <c r="L31" s="635">
        <v>5</v>
      </c>
      <c r="M31" s="691">
        <f>SUM(I31:L31)</f>
        <v>5</v>
      </c>
      <c r="N31" s="643" t="s">
        <v>155</v>
      </c>
      <c r="O31" s="1109" t="s">
        <v>156</v>
      </c>
    </row>
    <row r="32" spans="1:15" ht="40.5" customHeight="1">
      <c r="A32" s="810"/>
      <c r="B32" s="638"/>
      <c r="C32" s="1110"/>
      <c r="D32" s="633"/>
      <c r="E32" s="1111" t="s">
        <v>167</v>
      </c>
      <c r="F32" s="635">
        <v>2</v>
      </c>
      <c r="G32" s="635">
        <v>0</v>
      </c>
      <c r="H32" s="635">
        <f>SUM(F32:G32)</f>
        <v>2</v>
      </c>
      <c r="I32" s="641">
        <v>0</v>
      </c>
      <c r="J32" s="641">
        <v>0</v>
      </c>
      <c r="K32" s="641">
        <v>0</v>
      </c>
      <c r="L32" s="635">
        <v>2</v>
      </c>
      <c r="M32" s="691">
        <f>SUM(I32:L32)</f>
        <v>2</v>
      </c>
      <c r="N32" s="643" t="s">
        <v>168</v>
      </c>
      <c r="O32" s="1109" t="s">
        <v>156</v>
      </c>
    </row>
    <row r="33" spans="1:15" ht="8.25" customHeight="1" thickBot="1">
      <c r="A33" s="811"/>
      <c r="B33" s="53"/>
      <c r="C33" s="55"/>
      <c r="D33" s="793"/>
      <c r="E33" s="56"/>
      <c r="F33" s="57"/>
      <c r="G33" s="58"/>
      <c r="H33" s="442"/>
      <c r="I33" s="59"/>
      <c r="J33" s="59"/>
      <c r="K33" s="59"/>
      <c r="L33" s="59"/>
      <c r="M33" s="64"/>
      <c r="N33" s="56"/>
      <c r="O33" s="812"/>
    </row>
    <row r="34" spans="1:15" ht="16.5" thickBot="1">
      <c r="A34" s="813"/>
      <c r="B34" s="50" t="s">
        <v>27</v>
      </c>
      <c r="C34" s="112">
        <f>C31</f>
        <v>4458</v>
      </c>
      <c r="D34" s="60"/>
      <c r="E34" s="61"/>
      <c r="F34" s="67">
        <f>SUM(F31:F32)</f>
        <v>8.1</v>
      </c>
      <c r="G34" s="67">
        <f t="shared" ref="G34:M34" si="0">SUM(G31:G32)</f>
        <v>0.4</v>
      </c>
      <c r="H34" s="67">
        <f t="shared" si="0"/>
        <v>8.5</v>
      </c>
      <c r="I34" s="67">
        <f t="shared" si="0"/>
        <v>0</v>
      </c>
      <c r="J34" s="67">
        <f t="shared" si="0"/>
        <v>0</v>
      </c>
      <c r="K34" s="67">
        <f t="shared" si="0"/>
        <v>0</v>
      </c>
      <c r="L34" s="67">
        <f t="shared" si="0"/>
        <v>7</v>
      </c>
      <c r="M34" s="67">
        <f t="shared" si="0"/>
        <v>7</v>
      </c>
      <c r="N34" s="61"/>
      <c r="O34" s="814"/>
    </row>
    <row r="36" spans="1:15">
      <c r="N36" s="1" t="s">
        <v>252</v>
      </c>
    </row>
    <row r="37" spans="1:15">
      <c r="A37" s="1457" t="s">
        <v>36</v>
      </c>
      <c r="B37" s="1457"/>
      <c r="C37" s="1457"/>
      <c r="F37" s="1457"/>
      <c r="G37" s="1457"/>
      <c r="H37" s="1457"/>
    </row>
    <row r="38" spans="1:15" ht="15.75">
      <c r="A38" s="1457" t="s">
        <v>37</v>
      </c>
      <c r="B38" s="1457"/>
      <c r="C38" s="1457"/>
      <c r="E38" s="1457"/>
      <c r="F38" s="1457"/>
      <c r="G38" s="1457"/>
      <c r="H38" s="1457"/>
      <c r="I38" s="1457"/>
      <c r="J38" s="1457"/>
      <c r="K38" s="1457"/>
      <c r="M38" s="1458" t="s">
        <v>58</v>
      </c>
      <c r="N38" s="1458"/>
    </row>
    <row r="39" spans="1:15" ht="15.75">
      <c r="M39" s="41"/>
      <c r="N39" s="135"/>
    </row>
    <row r="40" spans="1:15" ht="15.75">
      <c r="M40" s="41"/>
      <c r="N40" s="135"/>
    </row>
    <row r="41" spans="1:15" ht="15.75">
      <c r="M41" s="41"/>
      <c r="N41" s="135"/>
    </row>
    <row r="42" spans="1:15" ht="15.75">
      <c r="A42" s="1470" t="s">
        <v>38</v>
      </c>
      <c r="B42" s="1470"/>
      <c r="C42" s="1470"/>
      <c r="F42" s="1470"/>
      <c r="G42" s="1470"/>
      <c r="H42" s="1470"/>
      <c r="M42" s="1471" t="s">
        <v>39</v>
      </c>
      <c r="N42" s="1471"/>
    </row>
    <row r="43" spans="1:15" ht="15.75">
      <c r="A43" s="792"/>
      <c r="B43" s="792"/>
      <c r="C43" s="792"/>
      <c r="F43" s="792"/>
      <c r="G43" s="792"/>
      <c r="H43" s="792"/>
      <c r="M43" s="797"/>
      <c r="N43" s="797"/>
    </row>
    <row r="44" spans="1:15" ht="15.75">
      <c r="A44" s="1457" t="s">
        <v>40</v>
      </c>
      <c r="B44" s="1457"/>
      <c r="C44" s="1457"/>
      <c r="F44" s="1457"/>
      <c r="G44" s="1457"/>
      <c r="H44" s="1457"/>
      <c r="M44" s="1458" t="s">
        <v>41</v>
      </c>
      <c r="N44" s="1458"/>
    </row>
    <row r="45" spans="1:15" ht="15.75">
      <c r="M45" s="134" t="s">
        <v>29</v>
      </c>
      <c r="N45" s="42"/>
    </row>
    <row r="46" spans="1:15" ht="15.75">
      <c r="M46" s="134"/>
      <c r="N46" s="42"/>
    </row>
    <row r="47" spans="1:15" ht="15.75">
      <c r="M47" s="134"/>
      <c r="N47" s="42"/>
    </row>
    <row r="48" spans="1:15" ht="15.75">
      <c r="M48" s="134"/>
      <c r="N48" s="42"/>
    </row>
    <row r="49" spans="1:15" ht="15.75">
      <c r="A49" s="1508" t="s">
        <v>145</v>
      </c>
      <c r="B49" s="1508"/>
      <c r="C49" s="1508"/>
      <c r="D49" s="1508"/>
      <c r="E49" s="1508"/>
      <c r="F49" s="1508"/>
      <c r="G49" s="1508"/>
      <c r="H49" s="1508"/>
      <c r="I49" s="1508"/>
      <c r="J49" s="1508"/>
      <c r="K49" s="1508"/>
      <c r="L49" s="1508"/>
      <c r="M49" s="1508"/>
      <c r="N49" s="1508"/>
      <c r="O49" s="1508"/>
    </row>
    <row r="50" spans="1:15" ht="15.75">
      <c r="A50" s="1445" t="s">
        <v>173</v>
      </c>
      <c r="B50" s="1445"/>
      <c r="C50" s="1445"/>
      <c r="D50" s="1445"/>
      <c r="E50" s="1445"/>
      <c r="F50" s="1445"/>
      <c r="G50" s="1445"/>
      <c r="H50" s="1445"/>
      <c r="I50" s="1445"/>
      <c r="J50" s="1445"/>
      <c r="K50" s="1445"/>
      <c r="L50" s="1445"/>
      <c r="M50" s="1445"/>
      <c r="N50" s="1445"/>
      <c r="O50" s="1445"/>
    </row>
    <row r="51" spans="1:15" ht="19.5" thickBot="1">
      <c r="A51" s="3"/>
      <c r="B51" s="3"/>
      <c r="C51" s="3"/>
      <c r="D51" s="3"/>
      <c r="E51" s="2"/>
      <c r="F51" s="2"/>
      <c r="G51" s="2"/>
      <c r="H51" s="2"/>
      <c r="I51" s="2"/>
      <c r="J51" s="2"/>
      <c r="K51" s="2"/>
      <c r="L51" s="2"/>
      <c r="M51" s="2"/>
      <c r="N51" s="2"/>
      <c r="O51" s="2"/>
    </row>
    <row r="52" spans="1:15" ht="15.75">
      <c r="A52" s="1474" t="s">
        <v>0</v>
      </c>
      <c r="B52" s="150" t="s">
        <v>1</v>
      </c>
      <c r="C52" s="1476" t="s">
        <v>2</v>
      </c>
      <c r="D52" s="1477"/>
      <c r="E52" s="1478" t="s">
        <v>3</v>
      </c>
      <c r="F52" s="1480" t="s">
        <v>4</v>
      </c>
      <c r="G52" s="1481"/>
      <c r="H52" s="1482"/>
      <c r="I52" s="1483" t="s">
        <v>5</v>
      </c>
      <c r="J52" s="1483"/>
      <c r="K52" s="1483"/>
      <c r="L52" s="1483"/>
      <c r="M52" s="150" t="s">
        <v>6</v>
      </c>
      <c r="N52" s="1478" t="s">
        <v>7</v>
      </c>
      <c r="O52" s="151" t="s">
        <v>8</v>
      </c>
    </row>
    <row r="53" spans="1:15" ht="15.75">
      <c r="A53" s="1475"/>
      <c r="B53" s="5" t="s">
        <v>9</v>
      </c>
      <c r="C53" s="1484" t="s">
        <v>10</v>
      </c>
      <c r="D53" s="1485"/>
      <c r="E53" s="1479"/>
      <c r="F53" s="796" t="s">
        <v>11</v>
      </c>
      <c r="G53" s="796" t="s">
        <v>12</v>
      </c>
      <c r="H53" s="796" t="s">
        <v>6</v>
      </c>
      <c r="I53" s="796" t="s">
        <v>13</v>
      </c>
      <c r="J53" s="796" t="s">
        <v>14</v>
      </c>
      <c r="K53" s="796" t="s">
        <v>15</v>
      </c>
      <c r="L53" s="796" t="s">
        <v>16</v>
      </c>
      <c r="M53" s="5" t="s">
        <v>17</v>
      </c>
      <c r="N53" s="1479"/>
      <c r="O53" s="152" t="s">
        <v>18</v>
      </c>
    </row>
    <row r="54" spans="1:15" ht="16.5" thickBot="1">
      <c r="A54" s="153">
        <v>1</v>
      </c>
      <c r="B54" s="6">
        <v>2</v>
      </c>
      <c r="C54" s="1461">
        <v>3</v>
      </c>
      <c r="D54" s="1462"/>
      <c r="E54" s="6">
        <v>4</v>
      </c>
      <c r="F54" s="6">
        <v>5</v>
      </c>
      <c r="G54" s="6">
        <v>7</v>
      </c>
      <c r="H54" s="6">
        <v>8</v>
      </c>
      <c r="I54" s="6">
        <v>9</v>
      </c>
      <c r="J54" s="6">
        <v>10</v>
      </c>
      <c r="K54" s="6">
        <v>11</v>
      </c>
      <c r="L54" s="6">
        <v>12</v>
      </c>
      <c r="M54" s="6">
        <v>13</v>
      </c>
      <c r="N54" s="6">
        <v>14</v>
      </c>
      <c r="O54" s="154">
        <v>15</v>
      </c>
    </row>
    <row r="55" spans="1:15" ht="15.75">
      <c r="A55" s="155"/>
      <c r="B55" s="138"/>
      <c r="C55" s="139"/>
      <c r="D55" s="140"/>
      <c r="E55" s="141"/>
      <c r="F55" s="142"/>
      <c r="G55" s="142"/>
      <c r="H55" s="142"/>
      <c r="I55" s="143"/>
      <c r="J55" s="143"/>
      <c r="K55" s="143"/>
      <c r="L55" s="142"/>
      <c r="M55" s="142"/>
      <c r="N55" s="144"/>
      <c r="O55" s="156"/>
    </row>
    <row r="56" spans="1:15" ht="15.75">
      <c r="A56" s="157">
        <v>1</v>
      </c>
      <c r="B56" s="28" t="s">
        <v>31</v>
      </c>
      <c r="C56" s="321" t="s">
        <v>19</v>
      </c>
      <c r="D56" s="38"/>
      <c r="E56" s="322" t="s">
        <v>19</v>
      </c>
      <c r="F56" s="290" t="s">
        <v>19</v>
      </c>
      <c r="G56" s="290" t="s">
        <v>19</v>
      </c>
      <c r="H56" s="290" t="s">
        <v>19</v>
      </c>
      <c r="I56" s="111">
        <v>0</v>
      </c>
      <c r="J56" s="111">
        <v>0</v>
      </c>
      <c r="K56" s="111">
        <v>0</v>
      </c>
      <c r="L56" s="290" t="s">
        <v>19</v>
      </c>
      <c r="M56" s="290" t="s">
        <v>19</v>
      </c>
      <c r="N56" s="290" t="s">
        <v>19</v>
      </c>
      <c r="O56" s="302" t="s">
        <v>19</v>
      </c>
    </row>
    <row r="57" spans="1:15" ht="16.5" thickBot="1">
      <c r="A57" s="158"/>
      <c r="B57" s="114"/>
      <c r="C57" s="115"/>
      <c r="D57" s="38"/>
      <c r="E57" s="116"/>
      <c r="F57" s="102"/>
      <c r="G57" s="102"/>
      <c r="H57" s="102"/>
      <c r="I57" s="111"/>
      <c r="J57" s="111"/>
      <c r="K57" s="111"/>
      <c r="L57" s="102"/>
      <c r="M57" s="102"/>
      <c r="N57" s="117"/>
      <c r="O57" s="159"/>
    </row>
    <row r="58" spans="1:15" ht="16.5" thickBot="1">
      <c r="A58" s="160"/>
      <c r="B58" s="19" t="s">
        <v>6</v>
      </c>
      <c r="C58" s="146">
        <v>0</v>
      </c>
      <c r="D58" s="21"/>
      <c r="E58" s="22"/>
      <c r="F58" s="179">
        <f>SUM(F55:F57)</f>
        <v>0</v>
      </c>
      <c r="G58" s="23">
        <f>SUM(G55:G56)</f>
        <v>0</v>
      </c>
      <c r="H58" s="179">
        <f>SUM(H55:H56)</f>
        <v>0</v>
      </c>
      <c r="I58" s="24">
        <v>0</v>
      </c>
      <c r="J58" s="24">
        <v>0</v>
      </c>
      <c r="K58" s="24">
        <v>0</v>
      </c>
      <c r="L58" s="23">
        <f>SUM(L55:L56)</f>
        <v>0</v>
      </c>
      <c r="M58" s="23">
        <f>SUM(M55:M56)</f>
        <v>0</v>
      </c>
      <c r="N58" s="25"/>
      <c r="O58" s="161">
        <v>0</v>
      </c>
    </row>
    <row r="59" spans="1:15" ht="15.75">
      <c r="A59" s="162"/>
      <c r="B59" s="11"/>
      <c r="C59" s="12"/>
      <c r="D59" s="13"/>
      <c r="E59" s="14"/>
      <c r="F59" s="15"/>
      <c r="G59" s="15"/>
      <c r="H59" s="15"/>
      <c r="I59" s="15"/>
      <c r="J59" s="15"/>
      <c r="K59" s="15"/>
      <c r="L59" s="15"/>
      <c r="M59" s="15"/>
      <c r="N59" s="16"/>
      <c r="O59" s="163"/>
    </row>
    <row r="60" spans="1:15" ht="15.75">
      <c r="A60" s="164">
        <v>2</v>
      </c>
      <c r="B60" s="8" t="s">
        <v>32</v>
      </c>
      <c r="C60" s="321" t="s">
        <v>19</v>
      </c>
      <c r="D60" s="38"/>
      <c r="E60" s="322" t="s">
        <v>19</v>
      </c>
      <c r="F60" s="290" t="s">
        <v>19</v>
      </c>
      <c r="G60" s="290" t="s">
        <v>19</v>
      </c>
      <c r="H60" s="290" t="s">
        <v>19</v>
      </c>
      <c r="I60" s="111">
        <v>0</v>
      </c>
      <c r="J60" s="111">
        <v>0</v>
      </c>
      <c r="K60" s="111">
        <v>0</v>
      </c>
      <c r="L60" s="290" t="s">
        <v>19</v>
      </c>
      <c r="M60" s="290" t="s">
        <v>19</v>
      </c>
      <c r="N60" s="290" t="s">
        <v>19</v>
      </c>
      <c r="O60" s="302" t="s">
        <v>19</v>
      </c>
    </row>
    <row r="61" spans="1:15" ht="15.75">
      <c r="A61" s="443"/>
      <c r="B61" s="444"/>
      <c r="C61" s="445"/>
      <c r="D61" s="446"/>
      <c r="E61" s="109"/>
      <c r="F61" s="448"/>
      <c r="G61" s="449"/>
      <c r="H61" s="450"/>
      <c r="I61" s="453"/>
      <c r="J61" s="453"/>
      <c r="K61" s="453"/>
      <c r="L61" s="451"/>
      <c r="M61" s="452"/>
      <c r="N61" s="106"/>
      <c r="O61" s="447"/>
    </row>
    <row r="62" spans="1:15" ht="16.5" thickBot="1">
      <c r="A62" s="162"/>
      <c r="B62" s="128"/>
      <c r="C62" s="103"/>
      <c r="D62" s="108"/>
      <c r="E62" s="109"/>
      <c r="F62" s="106"/>
      <c r="G62" s="106"/>
      <c r="H62" s="106"/>
      <c r="I62" s="106"/>
      <c r="J62" s="106"/>
      <c r="K62" s="106"/>
      <c r="L62" s="106"/>
      <c r="M62" s="106"/>
      <c r="N62" s="106"/>
      <c r="O62" s="165"/>
    </row>
    <row r="63" spans="1:15" ht="16.5" thickBot="1">
      <c r="A63" s="160"/>
      <c r="B63" s="124" t="s">
        <v>19</v>
      </c>
      <c r="C63" s="272" t="str">
        <f>C60</f>
        <v>-</v>
      </c>
      <c r="D63" s="104" t="s">
        <v>28</v>
      </c>
      <c r="E63" s="110"/>
      <c r="F63" s="107">
        <f>SUM(F60)</f>
        <v>0</v>
      </c>
      <c r="G63" s="107">
        <f t="shared" ref="G63:O63" si="1">SUM(G60)</f>
        <v>0</v>
      </c>
      <c r="H63" s="107">
        <f t="shared" si="1"/>
        <v>0</v>
      </c>
      <c r="I63" s="107">
        <f t="shared" si="1"/>
        <v>0</v>
      </c>
      <c r="J63" s="107">
        <f t="shared" si="1"/>
        <v>0</v>
      </c>
      <c r="K63" s="107">
        <f t="shared" si="1"/>
        <v>0</v>
      </c>
      <c r="L63" s="107">
        <f t="shared" si="1"/>
        <v>0</v>
      </c>
      <c r="M63" s="107">
        <f t="shared" si="1"/>
        <v>0</v>
      </c>
      <c r="N63" s="105"/>
      <c r="O63" s="166">
        <f t="shared" si="1"/>
        <v>0</v>
      </c>
    </row>
    <row r="64" spans="1:15" ht="15.75">
      <c r="A64" s="167"/>
      <c r="B64" s="85"/>
      <c r="C64" s="180"/>
      <c r="D64" s="86"/>
      <c r="E64" s="85"/>
      <c r="F64" s="121"/>
      <c r="G64" s="121"/>
      <c r="H64" s="85"/>
      <c r="I64" s="85"/>
      <c r="J64" s="85"/>
      <c r="K64" s="121"/>
      <c r="L64" s="121"/>
      <c r="M64" s="85"/>
      <c r="N64" s="85"/>
      <c r="O64" s="168"/>
    </row>
    <row r="65" spans="1:16" ht="15.75">
      <c r="A65" s="181">
        <v>3</v>
      </c>
      <c r="B65" s="87" t="s">
        <v>33</v>
      </c>
      <c r="C65" s="644">
        <v>36819</v>
      </c>
      <c r="D65" s="73" t="s">
        <v>28</v>
      </c>
      <c r="E65" s="73" t="s">
        <v>62</v>
      </c>
      <c r="F65" s="627">
        <v>4</v>
      </c>
      <c r="G65" s="626">
        <v>1</v>
      </c>
      <c r="H65" s="629">
        <f>SUM(F65:G65)</f>
        <v>5</v>
      </c>
      <c r="I65" s="628">
        <v>0</v>
      </c>
      <c r="J65" s="628">
        <v>0</v>
      </c>
      <c r="K65" s="628">
        <v>0</v>
      </c>
      <c r="L65" s="626">
        <v>9</v>
      </c>
      <c r="M65" s="629">
        <f>SUM(I65:L65)</f>
        <v>9</v>
      </c>
      <c r="N65" s="71" t="s">
        <v>174</v>
      </c>
      <c r="O65" s="669">
        <v>3737989.87</v>
      </c>
      <c r="P65" s="136"/>
    </row>
    <row r="66" spans="1:16" ht="16.5" thickBot="1">
      <c r="A66" s="182"/>
      <c r="B66" s="101"/>
      <c r="C66" s="184"/>
      <c r="D66" s="88"/>
      <c r="E66" s="183"/>
      <c r="F66" s="271"/>
      <c r="G66" s="271"/>
      <c r="H66" s="273"/>
      <c r="I66" s="273"/>
      <c r="J66" s="273"/>
      <c r="K66" s="273"/>
      <c r="L66" s="271"/>
      <c r="M66" s="118"/>
      <c r="N66" s="511"/>
      <c r="O66" s="815"/>
      <c r="P66" s="136"/>
    </row>
    <row r="67" spans="1:16" ht="16.5" thickBot="1">
      <c r="A67" s="185"/>
      <c r="B67" s="89" t="s">
        <v>27</v>
      </c>
      <c r="C67" s="186">
        <f>C65</f>
        <v>36819</v>
      </c>
      <c r="D67" s="187" t="s">
        <v>28</v>
      </c>
      <c r="E67" s="188"/>
      <c r="F67" s="201">
        <f>SUM(F65:F66)</f>
        <v>4</v>
      </c>
      <c r="G67" s="201">
        <f t="shared" ref="G67:M67" si="2">SUM(G65:G66)</f>
        <v>1</v>
      </c>
      <c r="H67" s="201">
        <f t="shared" si="2"/>
        <v>5</v>
      </c>
      <c r="I67" s="201">
        <f t="shared" si="2"/>
        <v>0</v>
      </c>
      <c r="J67" s="201">
        <f t="shared" si="2"/>
        <v>0</v>
      </c>
      <c r="K67" s="201">
        <f t="shared" si="2"/>
        <v>0</v>
      </c>
      <c r="L67" s="201">
        <f t="shared" si="2"/>
        <v>9</v>
      </c>
      <c r="M67" s="201">
        <f t="shared" si="2"/>
        <v>9</v>
      </c>
      <c r="N67" s="33">
        <f>SUM(N65:N66)</f>
        <v>0</v>
      </c>
      <c r="O67" s="189">
        <f>SUM(O65:O66)</f>
        <v>3737989.87</v>
      </c>
      <c r="P67" s="137"/>
    </row>
    <row r="68" spans="1:16" ht="15.75">
      <c r="A68" s="169"/>
      <c r="B68" s="45"/>
      <c r="C68" s="794"/>
      <c r="D68" s="795"/>
      <c r="E68" s="145"/>
      <c r="F68" s="45"/>
      <c r="G68" s="45"/>
      <c r="H68" s="45"/>
      <c r="I68" s="145"/>
      <c r="J68" s="45"/>
      <c r="K68" s="45"/>
      <c r="L68" s="45"/>
      <c r="M68" s="45"/>
      <c r="N68" s="255"/>
      <c r="O68" s="274"/>
    </row>
    <row r="69" spans="1:16" ht="15.75">
      <c r="A69" s="306">
        <v>4</v>
      </c>
      <c r="B69" s="260" t="s">
        <v>35</v>
      </c>
      <c r="C69" s="321" t="s">
        <v>19</v>
      </c>
      <c r="D69" s="38"/>
      <c r="E69" s="322" t="s">
        <v>19</v>
      </c>
      <c r="F69" s="290" t="s">
        <v>19</v>
      </c>
      <c r="G69" s="290" t="s">
        <v>19</v>
      </c>
      <c r="H69" s="290" t="s">
        <v>19</v>
      </c>
      <c r="I69" s="111">
        <v>0</v>
      </c>
      <c r="J69" s="111">
        <v>0</v>
      </c>
      <c r="K69" s="111">
        <v>0</v>
      </c>
      <c r="L69" s="290" t="s">
        <v>19</v>
      </c>
      <c r="M69" s="290" t="s">
        <v>19</v>
      </c>
      <c r="N69" s="290" t="s">
        <v>19</v>
      </c>
      <c r="O69" s="302" t="s">
        <v>19</v>
      </c>
    </row>
    <row r="70" spans="1:16" ht="16.5" thickBot="1">
      <c r="A70" s="306"/>
      <c r="B70" s="260"/>
      <c r="C70" s="275"/>
      <c r="D70" s="145"/>
      <c r="E70" s="695"/>
      <c r="F70" s="696"/>
      <c r="G70" s="666"/>
      <c r="H70" s="697"/>
      <c r="I70" s="698"/>
      <c r="J70" s="698"/>
      <c r="K70" s="698"/>
      <c r="L70" s="629"/>
      <c r="M70" s="70"/>
      <c r="N70" s="45"/>
      <c r="O70" s="816"/>
    </row>
    <row r="71" spans="1:16" ht="16.5" thickBot="1">
      <c r="A71" s="190"/>
      <c r="B71" s="50" t="s">
        <v>27</v>
      </c>
      <c r="C71" s="272">
        <f>SUM(C69:C69)</f>
        <v>0</v>
      </c>
      <c r="D71" s="60" t="s">
        <v>28</v>
      </c>
      <c r="E71" s="61"/>
      <c r="F71" s="67">
        <f t="shared" ref="F71:O71" si="3">SUM(F69:F69)</f>
        <v>0</v>
      </c>
      <c r="G71" s="67">
        <f t="shared" si="3"/>
        <v>0</v>
      </c>
      <c r="H71" s="67">
        <f t="shared" si="3"/>
        <v>0</v>
      </c>
      <c r="I71" s="67">
        <f t="shared" si="3"/>
        <v>0</v>
      </c>
      <c r="J71" s="67">
        <f t="shared" si="3"/>
        <v>0</v>
      </c>
      <c r="K71" s="67">
        <f t="shared" si="3"/>
        <v>0</v>
      </c>
      <c r="L71" s="67">
        <f t="shared" si="3"/>
        <v>0</v>
      </c>
      <c r="M71" s="67">
        <f t="shared" si="3"/>
        <v>0</v>
      </c>
      <c r="N71" s="67">
        <f t="shared" si="3"/>
        <v>0</v>
      </c>
      <c r="O71" s="817">
        <f t="shared" si="3"/>
        <v>0</v>
      </c>
    </row>
    <row r="72" spans="1:16" ht="15.75">
      <c r="A72" s="171"/>
      <c r="B72" s="63"/>
      <c r="C72" s="55"/>
      <c r="D72" s="63"/>
      <c r="E72" s="56"/>
      <c r="F72" s="176"/>
      <c r="G72" s="176"/>
      <c r="H72" s="70"/>
      <c r="I72" s="176"/>
      <c r="J72" s="176"/>
      <c r="K72" s="176"/>
      <c r="L72" s="176"/>
      <c r="M72" s="70"/>
      <c r="N72" s="56"/>
      <c r="O72" s="172"/>
    </row>
    <row r="73" spans="1:16" ht="15.75">
      <c r="A73" s="170">
        <v>5</v>
      </c>
      <c r="B73" s="65" t="s">
        <v>34</v>
      </c>
      <c r="C73" s="321" t="s">
        <v>19</v>
      </c>
      <c r="D73" s="38"/>
      <c r="E73" s="322" t="s">
        <v>19</v>
      </c>
      <c r="F73" s="290" t="s">
        <v>19</v>
      </c>
      <c r="G73" s="290" t="s">
        <v>19</v>
      </c>
      <c r="H73" s="290" t="s">
        <v>19</v>
      </c>
      <c r="I73" s="111">
        <v>0</v>
      </c>
      <c r="J73" s="111">
        <v>0</v>
      </c>
      <c r="K73" s="111">
        <v>0</v>
      </c>
      <c r="L73" s="290" t="s">
        <v>19</v>
      </c>
      <c r="M73" s="290" t="s">
        <v>19</v>
      </c>
      <c r="N73" s="290" t="s">
        <v>19</v>
      </c>
      <c r="O73" s="302" t="s">
        <v>19</v>
      </c>
    </row>
    <row r="74" spans="1:16" ht="16.5" thickBot="1">
      <c r="A74" s="173"/>
      <c r="B74" s="133"/>
      <c r="C74" s="147"/>
      <c r="D74" s="148"/>
      <c r="E74" s="84"/>
      <c r="F74" s="84"/>
      <c r="G74" s="193"/>
      <c r="H74" s="84"/>
      <c r="I74" s="194"/>
      <c r="J74" s="195"/>
      <c r="K74" s="195"/>
      <c r="L74" s="196"/>
      <c r="M74" s="193"/>
      <c r="N74" s="84"/>
      <c r="O74" s="197"/>
    </row>
    <row r="75" spans="1:16" ht="16.5" thickBot="1">
      <c r="A75" s="174"/>
      <c r="B75" s="50" t="s">
        <v>27</v>
      </c>
      <c r="C75" s="81" t="str">
        <f>C73</f>
        <v>-</v>
      </c>
      <c r="D75" s="82" t="s">
        <v>28</v>
      </c>
      <c r="E75" s="149"/>
      <c r="F75" s="198">
        <f>SUM(F73:F74)</f>
        <v>0</v>
      </c>
      <c r="G75" s="198">
        <f>SUM(G73:G73)</f>
        <v>0</v>
      </c>
      <c r="H75" s="198">
        <f>SUM(H73:H73)</f>
        <v>0</v>
      </c>
      <c r="I75" s="199">
        <v>0</v>
      </c>
      <c r="J75" s="199">
        <v>0</v>
      </c>
      <c r="K75" s="199">
        <v>0</v>
      </c>
      <c r="L75" s="200">
        <f>SUM(L73:L73)</f>
        <v>0</v>
      </c>
      <c r="M75" s="200">
        <f>SUM(M73:M73)</f>
        <v>0</v>
      </c>
      <c r="N75" s="149"/>
      <c r="O75" s="818">
        <v>0</v>
      </c>
    </row>
    <row r="77" spans="1:16">
      <c r="N77" s="1" t="s">
        <v>253</v>
      </c>
    </row>
    <row r="78" spans="1:16">
      <c r="A78" s="1457" t="s">
        <v>36</v>
      </c>
      <c r="B78" s="1457"/>
      <c r="C78" s="1457"/>
      <c r="F78" s="1457"/>
      <c r="G78" s="1457"/>
      <c r="H78" s="1457"/>
    </row>
    <row r="79" spans="1:16" ht="15.75">
      <c r="A79" s="1457" t="s">
        <v>37</v>
      </c>
      <c r="B79" s="1457"/>
      <c r="C79" s="1457"/>
      <c r="E79" s="1457"/>
      <c r="F79" s="1457"/>
      <c r="G79" s="1457"/>
      <c r="H79" s="1457"/>
      <c r="I79" s="1457"/>
      <c r="J79" s="1457"/>
      <c r="K79" s="1457"/>
      <c r="M79" s="1458" t="s">
        <v>58</v>
      </c>
      <c r="N79" s="1458"/>
    </row>
    <row r="80" spans="1:16" ht="15.75">
      <c r="M80" s="41"/>
      <c r="N80" s="135"/>
    </row>
    <row r="81" spans="1:15" ht="15.75">
      <c r="M81" s="41"/>
      <c r="N81" s="135"/>
    </row>
    <row r="82" spans="1:15" ht="15.75">
      <c r="M82" s="41"/>
      <c r="N82" s="135"/>
    </row>
    <row r="83" spans="1:15" ht="15.75">
      <c r="A83" s="1470" t="s">
        <v>38</v>
      </c>
      <c r="B83" s="1470"/>
      <c r="C83" s="1470"/>
      <c r="F83" s="1470"/>
      <c r="G83" s="1470"/>
      <c r="H83" s="1470"/>
      <c r="M83" s="1471" t="s">
        <v>39</v>
      </c>
      <c r="N83" s="1471"/>
    </row>
    <row r="84" spans="1:15" ht="15.75">
      <c r="A84" s="1457" t="s">
        <v>40</v>
      </c>
      <c r="B84" s="1457"/>
      <c r="C84" s="1457"/>
      <c r="F84" s="1457"/>
      <c r="G84" s="1457"/>
      <c r="H84" s="1457"/>
      <c r="M84" s="1458" t="s">
        <v>41</v>
      </c>
      <c r="N84" s="1458"/>
    </row>
    <row r="85" spans="1:15" ht="15.75">
      <c r="M85" s="134" t="s">
        <v>29</v>
      </c>
      <c r="N85" s="42"/>
    </row>
    <row r="86" spans="1:15" ht="15.75">
      <c r="A86" s="1508" t="s">
        <v>145</v>
      </c>
      <c r="B86" s="1508"/>
      <c r="C86" s="1508"/>
      <c r="D86" s="1508"/>
      <c r="E86" s="1508"/>
      <c r="F86" s="1508"/>
      <c r="G86" s="1508"/>
      <c r="H86" s="1508"/>
      <c r="I86" s="1508"/>
      <c r="J86" s="1508"/>
      <c r="K86" s="1508"/>
      <c r="L86" s="1508"/>
      <c r="M86" s="1508"/>
      <c r="N86" s="1508"/>
      <c r="O86" s="1508"/>
    </row>
    <row r="87" spans="1:15" ht="15.75">
      <c r="A87" s="1445" t="s">
        <v>175</v>
      </c>
      <c r="B87" s="1445"/>
      <c r="C87" s="1445"/>
      <c r="D87" s="1445"/>
      <c r="E87" s="1445"/>
      <c r="F87" s="1445"/>
      <c r="G87" s="1445"/>
      <c r="H87" s="1445"/>
      <c r="I87" s="1445"/>
      <c r="J87" s="1445"/>
      <c r="K87" s="1445"/>
      <c r="L87" s="1445"/>
      <c r="M87" s="1445"/>
      <c r="N87" s="1445"/>
      <c r="O87" s="1445"/>
    </row>
    <row r="88" spans="1:15" ht="19.5" thickBot="1">
      <c r="A88" s="3"/>
      <c r="B88" s="3"/>
      <c r="C88" s="3"/>
      <c r="D88" s="3"/>
      <c r="E88" s="2"/>
      <c r="F88" s="2"/>
      <c r="G88" s="2"/>
      <c r="H88" s="2"/>
      <c r="I88" s="2"/>
      <c r="J88" s="2"/>
      <c r="K88" s="2"/>
      <c r="L88" s="2"/>
      <c r="M88" s="2"/>
      <c r="N88" s="2"/>
      <c r="O88" s="2"/>
    </row>
    <row r="89" spans="1:15" ht="15.75">
      <c r="A89" s="1474" t="s">
        <v>0</v>
      </c>
      <c r="B89" s="150" t="s">
        <v>1</v>
      </c>
      <c r="C89" s="1476" t="s">
        <v>2</v>
      </c>
      <c r="D89" s="1477"/>
      <c r="E89" s="1478" t="s">
        <v>3</v>
      </c>
      <c r="F89" s="1480" t="s">
        <v>4</v>
      </c>
      <c r="G89" s="1481"/>
      <c r="H89" s="1482"/>
      <c r="I89" s="1483" t="s">
        <v>5</v>
      </c>
      <c r="J89" s="1483"/>
      <c r="K89" s="1483"/>
      <c r="L89" s="1483"/>
      <c r="M89" s="150" t="s">
        <v>6</v>
      </c>
      <c r="N89" s="1478" t="s">
        <v>7</v>
      </c>
      <c r="O89" s="151" t="s">
        <v>8</v>
      </c>
    </row>
    <row r="90" spans="1:15" ht="15.75">
      <c r="A90" s="1475"/>
      <c r="B90" s="5" t="s">
        <v>9</v>
      </c>
      <c r="C90" s="1484" t="s">
        <v>10</v>
      </c>
      <c r="D90" s="1485"/>
      <c r="E90" s="1479"/>
      <c r="F90" s="796" t="s">
        <v>11</v>
      </c>
      <c r="G90" s="796" t="s">
        <v>12</v>
      </c>
      <c r="H90" s="796" t="s">
        <v>6</v>
      </c>
      <c r="I90" s="796" t="s">
        <v>13</v>
      </c>
      <c r="J90" s="796" t="s">
        <v>14</v>
      </c>
      <c r="K90" s="796" t="s">
        <v>15</v>
      </c>
      <c r="L90" s="796" t="s">
        <v>16</v>
      </c>
      <c r="M90" s="5" t="s">
        <v>17</v>
      </c>
      <c r="N90" s="1479"/>
      <c r="O90" s="152" t="s">
        <v>18</v>
      </c>
    </row>
    <row r="91" spans="1:15" ht="16.5" thickBot="1">
      <c r="A91" s="153">
        <v>1</v>
      </c>
      <c r="B91" s="6">
        <v>2</v>
      </c>
      <c r="C91" s="1509">
        <v>3</v>
      </c>
      <c r="D91" s="1510"/>
      <c r="E91" s="284">
        <v>4</v>
      </c>
      <c r="F91" s="284">
        <v>5</v>
      </c>
      <c r="G91" s="284">
        <v>7</v>
      </c>
      <c r="H91" s="284">
        <v>8</v>
      </c>
      <c r="I91" s="284">
        <v>9</v>
      </c>
      <c r="J91" s="284">
        <v>10</v>
      </c>
      <c r="K91" s="284">
        <v>11</v>
      </c>
      <c r="L91" s="284">
        <v>12</v>
      </c>
      <c r="M91" s="284">
        <v>13</v>
      </c>
      <c r="N91" s="284">
        <v>14</v>
      </c>
      <c r="O91" s="819">
        <v>15</v>
      </c>
    </row>
    <row r="92" spans="1:15" ht="15.75">
      <c r="A92" s="820"/>
      <c r="B92" s="120"/>
      <c r="C92" s="115"/>
      <c r="D92" s="38"/>
      <c r="E92" s="116"/>
      <c r="F92" s="102"/>
      <c r="G92" s="102"/>
      <c r="H92" s="102"/>
      <c r="I92" s="111"/>
      <c r="J92" s="111"/>
      <c r="K92" s="111"/>
      <c r="L92" s="102"/>
      <c r="M92" s="102"/>
      <c r="N92" s="117"/>
      <c r="O92" s="159"/>
    </row>
    <row r="93" spans="1:15" ht="15.75">
      <c r="A93" s="821">
        <v>1</v>
      </c>
      <c r="B93" s="28" t="s">
        <v>31</v>
      </c>
      <c r="C93" s="645">
        <v>257</v>
      </c>
      <c r="D93" s="38" t="s">
        <v>28</v>
      </c>
      <c r="E93" s="413" t="s">
        <v>26</v>
      </c>
      <c r="F93" s="509">
        <v>22.2</v>
      </c>
      <c r="G93" s="509">
        <v>0</v>
      </c>
      <c r="H93" s="509">
        <f>F93+G93</f>
        <v>22.2</v>
      </c>
      <c r="I93" s="111">
        <v>0</v>
      </c>
      <c r="J93" s="111">
        <v>0</v>
      </c>
      <c r="K93" s="111">
        <v>0</v>
      </c>
      <c r="L93" s="509">
        <v>22.2</v>
      </c>
      <c r="M93" s="509">
        <f>L93</f>
        <v>22.2</v>
      </c>
      <c r="N93" s="113" t="s">
        <v>123</v>
      </c>
      <c r="O93" s="977">
        <v>0</v>
      </c>
    </row>
    <row r="94" spans="1:15" ht="16.5" thickBot="1">
      <c r="A94" s="822"/>
      <c r="B94" s="114"/>
      <c r="C94" s="177"/>
      <c r="D94" s="29"/>
      <c r="E94" s="30"/>
      <c r="F94" s="279"/>
      <c r="G94" s="280"/>
      <c r="H94" s="280"/>
      <c r="I94" s="15"/>
      <c r="J94" s="15"/>
      <c r="K94" s="15"/>
      <c r="L94" s="15"/>
      <c r="M94" s="15"/>
      <c r="N94" s="31"/>
      <c r="O94" s="823"/>
    </row>
    <row r="95" spans="1:15" ht="16.5" thickBot="1">
      <c r="A95" s="824"/>
      <c r="B95" s="19" t="s">
        <v>6</v>
      </c>
      <c r="C95" s="119">
        <f>C93</f>
        <v>257</v>
      </c>
      <c r="D95" s="281"/>
      <c r="E95" s="32"/>
      <c r="F95" s="282" t="s">
        <v>19</v>
      </c>
      <c r="G95" s="283" t="s">
        <v>19</v>
      </c>
      <c r="H95" s="282" t="s">
        <v>19</v>
      </c>
      <c r="I95" s="91" t="s">
        <v>19</v>
      </c>
      <c r="J95" s="91" t="s">
        <v>19</v>
      </c>
      <c r="K95" s="34">
        <f>SUM(K93:K93)</f>
        <v>0</v>
      </c>
      <c r="L95" s="91" t="s">
        <v>19</v>
      </c>
      <c r="M95" s="734">
        <f>SUM(M93:M93)</f>
        <v>22.2</v>
      </c>
      <c r="N95" s="35"/>
      <c r="O95" s="825">
        <f>SUM(O93:O94)</f>
        <v>0</v>
      </c>
    </row>
    <row r="96" spans="1:15" ht="15.75">
      <c r="A96" s="162"/>
      <c r="B96" s="11"/>
      <c r="C96" s="12"/>
      <c r="D96" s="13"/>
      <c r="E96" s="14"/>
      <c r="F96" s="15"/>
      <c r="G96" s="15"/>
      <c r="H96" s="15"/>
      <c r="I96" s="15"/>
      <c r="J96" s="15"/>
      <c r="K96" s="15"/>
      <c r="L96" s="15"/>
      <c r="M96" s="15"/>
      <c r="N96" s="16"/>
      <c r="O96" s="163"/>
    </row>
    <row r="97" spans="1:15" ht="15.75">
      <c r="A97" s="164">
        <v>2</v>
      </c>
      <c r="B97" s="8" t="s">
        <v>32</v>
      </c>
      <c r="C97" s="122" t="s">
        <v>19</v>
      </c>
      <c r="D97" s="7"/>
      <c r="E97" s="123" t="s">
        <v>19</v>
      </c>
      <c r="F97" s="40" t="s">
        <v>19</v>
      </c>
      <c r="G97" s="40" t="s">
        <v>19</v>
      </c>
      <c r="H97" s="40" t="s">
        <v>19</v>
      </c>
      <c r="I97" s="9">
        <v>0</v>
      </c>
      <c r="J97" s="9">
        <v>0</v>
      </c>
      <c r="K97" s="9">
        <v>0</v>
      </c>
      <c r="L97" s="40" t="s">
        <v>19</v>
      </c>
      <c r="M97" s="40" t="s">
        <v>19</v>
      </c>
      <c r="N97" s="40" t="s">
        <v>19</v>
      </c>
      <c r="O97" s="826" t="s">
        <v>19</v>
      </c>
    </row>
    <row r="98" spans="1:15" ht="16.5" thickBot="1">
      <c r="A98" s="162"/>
      <c r="B98" s="128"/>
      <c r="C98" s="129"/>
      <c r="D98" s="798"/>
      <c r="E98" s="130"/>
      <c r="F98" s="15"/>
      <c r="G98" s="15"/>
      <c r="H98" s="15"/>
      <c r="I98" s="15"/>
      <c r="J98" s="15"/>
      <c r="K98" s="15"/>
      <c r="L98" s="15"/>
      <c r="M98" s="15"/>
      <c r="N98" s="16"/>
      <c r="O98" s="163"/>
    </row>
    <row r="99" spans="1:15" ht="16.5" thickBot="1">
      <c r="A99" s="160"/>
      <c r="B99" s="124" t="s">
        <v>19</v>
      </c>
      <c r="C99" s="125" t="s">
        <v>19</v>
      </c>
      <c r="D99" s="126"/>
      <c r="E99" s="127" t="s">
        <v>19</v>
      </c>
      <c r="F99" s="23">
        <f>SUM(F97:F98)</f>
        <v>0</v>
      </c>
      <c r="G99" s="23">
        <f>SUM(G97:G97)</f>
        <v>0</v>
      </c>
      <c r="H99" s="23">
        <f>SUM(H97:H97)</f>
        <v>0</v>
      </c>
      <c r="I99" s="24">
        <v>0</v>
      </c>
      <c r="J99" s="24">
        <v>0</v>
      </c>
      <c r="K99" s="24">
        <v>0</v>
      </c>
      <c r="L99" s="23">
        <f>SUM(L97:L97)</f>
        <v>0</v>
      </c>
      <c r="M99" s="23">
        <f>SUM(M97:M97)</f>
        <v>0</v>
      </c>
      <c r="N99" s="25"/>
      <c r="O99" s="161">
        <v>0</v>
      </c>
    </row>
    <row r="100" spans="1:15" ht="15.75">
      <c r="A100" s="167"/>
      <c r="B100" s="85"/>
      <c r="C100" s="96" t="s">
        <v>22</v>
      </c>
      <c r="D100" s="97"/>
      <c r="E100" s="95"/>
      <c r="F100" s="37"/>
      <c r="G100" s="37"/>
      <c r="H100" s="37"/>
      <c r="I100" s="37"/>
      <c r="J100" s="37"/>
      <c r="K100" s="37"/>
      <c r="L100" s="37"/>
      <c r="M100" s="37"/>
      <c r="N100" s="92"/>
      <c r="O100" s="827"/>
    </row>
    <row r="101" spans="1:15" ht="15.75">
      <c r="A101" s="182">
        <v>3</v>
      </c>
      <c r="B101" s="101" t="s">
        <v>33</v>
      </c>
      <c r="C101" s="321">
        <v>89</v>
      </c>
      <c r="D101" s="38" t="s">
        <v>28</v>
      </c>
      <c r="E101" s="413" t="s">
        <v>70</v>
      </c>
      <c r="F101" s="436">
        <v>14.8</v>
      </c>
      <c r="G101" s="436">
        <v>2.2000000000000002</v>
      </c>
      <c r="H101" s="509">
        <f t="shared" ref="H101" si="4">F101+G101</f>
        <v>17</v>
      </c>
      <c r="I101" s="731"/>
      <c r="J101" s="731"/>
      <c r="K101" s="731"/>
      <c r="L101" s="509">
        <v>3.9</v>
      </c>
      <c r="M101" s="727">
        <f t="shared" ref="M101" si="5">SUM(I101:L101)</f>
        <v>3.9</v>
      </c>
      <c r="N101" s="413" t="s">
        <v>72</v>
      </c>
      <c r="O101" s="290"/>
    </row>
    <row r="102" spans="1:15" ht="16.5" thickBot="1">
      <c r="A102" s="654"/>
      <c r="B102" s="411"/>
      <c r="C102" s="412"/>
      <c r="D102" s="38"/>
      <c r="E102" s="413"/>
      <c r="F102" s="290"/>
      <c r="G102" s="290"/>
      <c r="H102" s="290"/>
      <c r="I102" s="111"/>
      <c r="J102" s="111"/>
      <c r="K102" s="111"/>
      <c r="L102" s="290"/>
      <c r="M102" s="290"/>
      <c r="N102" s="290"/>
      <c r="O102" s="302"/>
    </row>
    <row r="103" spans="1:15" ht="16.5" thickBot="1">
      <c r="A103" s="185"/>
      <c r="B103" s="89" t="s">
        <v>27</v>
      </c>
      <c r="C103" s="131" t="s">
        <v>19</v>
      </c>
      <c r="D103" s="98"/>
      <c r="E103" s="99"/>
      <c r="F103" s="94">
        <f t="shared" ref="F103:M103" si="6">SUM(F101:F101)</f>
        <v>14.8</v>
      </c>
      <c r="G103" s="94">
        <f t="shared" si="6"/>
        <v>2.2000000000000002</v>
      </c>
      <c r="H103" s="94">
        <f t="shared" si="6"/>
        <v>17</v>
      </c>
      <c r="I103" s="201">
        <f t="shared" si="6"/>
        <v>0</v>
      </c>
      <c r="J103" s="94">
        <f t="shared" si="6"/>
        <v>0</v>
      </c>
      <c r="K103" s="201">
        <f t="shared" si="6"/>
        <v>0</v>
      </c>
      <c r="L103" s="33">
        <f t="shared" si="6"/>
        <v>3.9</v>
      </c>
      <c r="M103" s="201">
        <f t="shared" si="6"/>
        <v>3.9</v>
      </c>
      <c r="N103" s="90"/>
      <c r="O103" s="828">
        <f>SUM(O101:O101)</f>
        <v>0</v>
      </c>
    </row>
    <row r="104" spans="1:15" ht="15.75">
      <c r="A104" s="169"/>
      <c r="B104" s="45"/>
      <c r="C104" s="276"/>
      <c r="D104" s="277"/>
      <c r="E104" s="793"/>
      <c r="F104" s="43"/>
      <c r="G104" s="43"/>
      <c r="H104" s="43"/>
      <c r="I104" s="793"/>
      <c r="J104" s="43"/>
      <c r="K104" s="43"/>
      <c r="L104" s="43"/>
      <c r="M104" s="43"/>
      <c r="N104" s="44"/>
      <c r="O104" s="829"/>
    </row>
    <row r="105" spans="1:15" ht="15.75">
      <c r="A105" s="170">
        <v>4</v>
      </c>
      <c r="B105" s="46" t="s">
        <v>34</v>
      </c>
      <c r="C105" s="122" t="s">
        <v>19</v>
      </c>
      <c r="D105" s="7"/>
      <c r="E105" s="123" t="s">
        <v>19</v>
      </c>
      <c r="F105" s="40" t="s">
        <v>19</v>
      </c>
      <c r="G105" s="40" t="s">
        <v>19</v>
      </c>
      <c r="H105" s="40" t="s">
        <v>19</v>
      </c>
      <c r="I105" s="9">
        <v>0</v>
      </c>
      <c r="J105" s="9">
        <v>0</v>
      </c>
      <c r="K105" s="9">
        <v>0</v>
      </c>
      <c r="L105" s="40" t="s">
        <v>19</v>
      </c>
      <c r="M105" s="40" t="s">
        <v>19</v>
      </c>
      <c r="N105" s="40" t="s">
        <v>19</v>
      </c>
      <c r="O105" s="826" t="s">
        <v>19</v>
      </c>
    </row>
    <row r="106" spans="1:15" ht="16.5" thickBot="1">
      <c r="A106" s="830"/>
      <c r="B106" s="47"/>
      <c r="C106" s="202"/>
      <c r="D106" s="203"/>
      <c r="E106" s="204"/>
      <c r="F106" s="203"/>
      <c r="G106" s="203"/>
      <c r="H106" s="203"/>
      <c r="I106" s="205"/>
      <c r="J106" s="205"/>
      <c r="K106" s="205"/>
      <c r="L106" s="206"/>
      <c r="M106" s="205"/>
      <c r="N106" s="203"/>
      <c r="O106" s="831"/>
    </row>
    <row r="107" spans="1:15" ht="16.5" thickBot="1">
      <c r="A107" s="190"/>
      <c r="B107" s="50" t="s">
        <v>27</v>
      </c>
      <c r="C107" s="131" t="s">
        <v>19</v>
      </c>
      <c r="D107" s="21"/>
      <c r="E107" s="132" t="s">
        <v>19</v>
      </c>
      <c r="F107" s="23">
        <f>SUM(F105:F106)</f>
        <v>0</v>
      </c>
      <c r="G107" s="23">
        <f>SUM(G105:G105)</f>
        <v>0</v>
      </c>
      <c r="H107" s="23">
        <f>SUM(H105:H105)</f>
        <v>0</v>
      </c>
      <c r="I107" s="24">
        <v>0</v>
      </c>
      <c r="J107" s="24">
        <v>0</v>
      </c>
      <c r="K107" s="24">
        <v>0</v>
      </c>
      <c r="L107" s="23">
        <f>SUM(L105:L105)</f>
        <v>0</v>
      </c>
      <c r="M107" s="23">
        <f>SUM(M105:M105)</f>
        <v>0</v>
      </c>
      <c r="N107" s="208"/>
      <c r="O107" s="161">
        <v>0</v>
      </c>
    </row>
    <row r="108" spans="1:15" ht="15.75">
      <c r="A108" s="171"/>
      <c r="B108" s="63"/>
      <c r="C108" s="55"/>
      <c r="D108" s="793"/>
      <c r="E108" s="56"/>
      <c r="F108" s="62"/>
      <c r="G108" s="62"/>
      <c r="H108" s="64"/>
      <c r="I108" s="62"/>
      <c r="J108" s="62"/>
      <c r="K108" s="62"/>
      <c r="L108" s="62"/>
      <c r="M108" s="64"/>
      <c r="N108" s="56"/>
      <c r="O108" s="832"/>
    </row>
    <row r="109" spans="1:15" ht="15.75">
      <c r="A109" s="173">
        <v>5</v>
      </c>
      <c r="B109" s="396" t="s">
        <v>35</v>
      </c>
      <c r="C109" s="321">
        <v>2272.1</v>
      </c>
      <c r="D109" s="38" t="s">
        <v>28</v>
      </c>
      <c r="E109" s="413" t="s">
        <v>20</v>
      </c>
      <c r="F109" s="509">
        <v>32.799999999999997</v>
      </c>
      <c r="G109" s="290">
        <v>0</v>
      </c>
      <c r="H109" s="290">
        <f>F109+G109</f>
        <v>32.799999999999997</v>
      </c>
      <c r="I109" s="111">
        <v>0</v>
      </c>
      <c r="J109" s="111">
        <v>0</v>
      </c>
      <c r="K109" s="111">
        <v>0</v>
      </c>
      <c r="L109" s="509">
        <v>18.100000000000001</v>
      </c>
      <c r="M109" s="984">
        <f>SUM(I109:L109)</f>
        <v>18.100000000000001</v>
      </c>
      <c r="N109" s="113" t="s">
        <v>121</v>
      </c>
      <c r="O109" s="290" t="s">
        <v>19</v>
      </c>
    </row>
    <row r="110" spans="1:15" ht="15.75">
      <c r="A110" s="306"/>
      <c r="B110" s="133"/>
      <c r="C110" s="177"/>
      <c r="D110" s="38"/>
      <c r="E110" s="413" t="s">
        <v>30</v>
      </c>
      <c r="F110" s="509">
        <v>3</v>
      </c>
      <c r="G110" s="290">
        <v>0</v>
      </c>
      <c r="H110" s="290">
        <f t="shared" ref="H110" si="7">F110+G110</f>
        <v>3</v>
      </c>
      <c r="I110" s="111">
        <v>0</v>
      </c>
      <c r="J110" s="111">
        <v>0</v>
      </c>
      <c r="K110" s="111">
        <v>0</v>
      </c>
      <c r="L110" s="111">
        <v>0</v>
      </c>
      <c r="M110" s="984">
        <f t="shared" ref="M110" si="8">SUM(I110:L110)</f>
        <v>0</v>
      </c>
      <c r="N110" s="733"/>
      <c r="O110" s="290"/>
    </row>
    <row r="111" spans="1:15" ht="16.5" thickBot="1">
      <c r="A111" s="833"/>
      <c r="B111" s="267"/>
      <c r="C111" s="397"/>
      <c r="D111" s="336"/>
      <c r="E111" s="267"/>
      <c r="F111" s="265"/>
      <c r="G111" s="391"/>
      <c r="H111" s="48"/>
      <c r="I111" s="391"/>
      <c r="J111" s="391"/>
      <c r="K111" s="391"/>
      <c r="L111" s="398"/>
      <c r="M111" s="399"/>
      <c r="N111" s="353"/>
      <c r="O111" s="522"/>
    </row>
    <row r="112" spans="1:15" ht="16.5" thickBot="1">
      <c r="A112" s="174"/>
      <c r="B112" s="50" t="s">
        <v>27</v>
      </c>
      <c r="C112" s="68">
        <f>SUM(C109:C109)</f>
        <v>2272.1</v>
      </c>
      <c r="D112" s="60" t="s">
        <v>28</v>
      </c>
      <c r="E112" s="61"/>
      <c r="F112" s="67">
        <f t="shared" ref="F112:M112" si="9">SUM(F109:F111)</f>
        <v>35.799999999999997</v>
      </c>
      <c r="G112" s="67">
        <f t="shared" si="9"/>
        <v>0</v>
      </c>
      <c r="H112" s="67">
        <f t="shared" si="9"/>
        <v>35.799999999999997</v>
      </c>
      <c r="I112" s="67">
        <f t="shared" si="9"/>
        <v>0</v>
      </c>
      <c r="J112" s="67">
        <f t="shared" si="9"/>
        <v>0</v>
      </c>
      <c r="K112" s="67">
        <f t="shared" si="9"/>
        <v>0</v>
      </c>
      <c r="L112" s="67">
        <f t="shared" si="9"/>
        <v>18.100000000000001</v>
      </c>
      <c r="M112" s="67">
        <f t="shared" si="9"/>
        <v>18.100000000000001</v>
      </c>
      <c r="N112" s="69"/>
      <c r="O112" s="834">
        <f>SUM(O109:O109)</f>
        <v>0</v>
      </c>
    </row>
    <row r="114" spans="1:14">
      <c r="N114" s="1" t="s">
        <v>249</v>
      </c>
    </row>
    <row r="115" spans="1:14">
      <c r="A115" s="1457" t="s">
        <v>36</v>
      </c>
      <c r="B115" s="1457"/>
      <c r="C115" s="1457"/>
      <c r="F115" s="1457"/>
      <c r="G115" s="1457"/>
      <c r="H115" s="1457"/>
    </row>
    <row r="116" spans="1:14" ht="15.75">
      <c r="A116" s="1457" t="s">
        <v>37</v>
      </c>
      <c r="B116" s="1457"/>
      <c r="C116" s="1457"/>
      <c r="E116" s="1457"/>
      <c r="F116" s="1457"/>
      <c r="G116" s="1457"/>
      <c r="H116" s="1457"/>
      <c r="I116" s="1457"/>
      <c r="J116" s="1457"/>
      <c r="K116" s="1457"/>
      <c r="M116" s="1458" t="s">
        <v>58</v>
      </c>
      <c r="N116" s="1458"/>
    </row>
    <row r="117" spans="1:14" ht="15.75">
      <c r="M117" s="41"/>
      <c r="N117" s="135"/>
    </row>
    <row r="118" spans="1:14" ht="15.75">
      <c r="M118" s="41"/>
      <c r="N118" s="135"/>
    </row>
    <row r="119" spans="1:14" ht="15.75">
      <c r="M119" s="41"/>
      <c r="N119" s="135"/>
    </row>
    <row r="120" spans="1:14" ht="15.75">
      <c r="A120" s="1470" t="s">
        <v>38</v>
      </c>
      <c r="B120" s="1470"/>
      <c r="C120" s="1470"/>
      <c r="F120" s="1470"/>
      <c r="G120" s="1470"/>
      <c r="H120" s="1470"/>
      <c r="M120" s="1471" t="s">
        <v>39</v>
      </c>
      <c r="N120" s="1471"/>
    </row>
    <row r="121" spans="1:14" ht="15.75">
      <c r="A121" s="1457" t="s">
        <v>40</v>
      </c>
      <c r="B121" s="1457"/>
      <c r="C121" s="1457"/>
      <c r="F121" s="1457"/>
      <c r="G121" s="1457"/>
      <c r="H121" s="1457"/>
      <c r="M121" s="1458" t="s">
        <v>41</v>
      </c>
      <c r="N121" s="1458"/>
    </row>
    <row r="122" spans="1:14" ht="15.75">
      <c r="M122" s="134" t="s">
        <v>29</v>
      </c>
      <c r="N122" s="42"/>
    </row>
    <row r="123" spans="1:14" ht="15.75">
      <c r="M123" s="134"/>
      <c r="N123" s="42"/>
    </row>
    <row r="124" spans="1:14" ht="15.75">
      <c r="M124" s="134"/>
      <c r="N124" s="42"/>
    </row>
    <row r="125" spans="1:14" ht="15.75">
      <c r="M125" s="134"/>
      <c r="N125" s="42"/>
    </row>
    <row r="126" spans="1:14" ht="15.75">
      <c r="M126" s="134"/>
      <c r="N126" s="42"/>
    </row>
    <row r="127" spans="1:14" ht="15.75">
      <c r="M127" s="134"/>
      <c r="N127" s="42"/>
    </row>
    <row r="128" spans="1:14" ht="15.75">
      <c r="M128" s="134"/>
      <c r="N128" s="42"/>
    </row>
    <row r="129" spans="1:15" ht="15.75">
      <c r="M129" s="134"/>
      <c r="N129" s="42"/>
    </row>
    <row r="130" spans="1:15" ht="15.75">
      <c r="M130" s="134"/>
      <c r="N130" s="42"/>
    </row>
    <row r="131" spans="1:15" ht="15.75">
      <c r="M131" s="134"/>
      <c r="N131" s="42"/>
    </row>
    <row r="132" spans="1:15" ht="15.75">
      <c r="M132" s="134"/>
      <c r="N132" s="42"/>
    </row>
    <row r="133" spans="1:15" ht="15.75">
      <c r="M133" s="134"/>
      <c r="N133" s="42"/>
    </row>
    <row r="134" spans="1:15" ht="15.75">
      <c r="M134" s="134"/>
      <c r="N134" s="42"/>
    </row>
    <row r="135" spans="1:15" ht="15.75">
      <c r="A135" s="1508" t="s">
        <v>145</v>
      </c>
      <c r="B135" s="1508"/>
      <c r="C135" s="1508"/>
      <c r="D135" s="1508"/>
      <c r="E135" s="1508"/>
      <c r="F135" s="1508"/>
      <c r="G135" s="1508"/>
      <c r="H135" s="1508"/>
      <c r="I135" s="1508"/>
      <c r="J135" s="1508"/>
      <c r="K135" s="1508"/>
      <c r="L135" s="1508"/>
      <c r="M135" s="1508"/>
      <c r="N135" s="1508"/>
      <c r="O135" s="1508"/>
    </row>
    <row r="136" spans="1:15" ht="15.75">
      <c r="A136" s="1445" t="s">
        <v>182</v>
      </c>
      <c r="B136" s="1445"/>
      <c r="C136" s="1445"/>
      <c r="D136" s="1445"/>
      <c r="E136" s="1445"/>
      <c r="F136" s="1445"/>
      <c r="G136" s="1445"/>
      <c r="H136" s="1445"/>
      <c r="I136" s="1445"/>
      <c r="J136" s="1445"/>
      <c r="K136" s="1445"/>
      <c r="L136" s="1445"/>
      <c r="M136" s="1445"/>
      <c r="N136" s="1445"/>
      <c r="O136" s="1445"/>
    </row>
    <row r="137" spans="1:15" ht="19.5" thickBot="1">
      <c r="A137" s="3"/>
      <c r="B137" s="3"/>
      <c r="C137" s="3"/>
      <c r="D137" s="3"/>
      <c r="E137" s="2"/>
      <c r="F137" s="2"/>
      <c r="G137" s="2"/>
      <c r="H137" s="2"/>
      <c r="I137" s="2"/>
      <c r="J137" s="2"/>
      <c r="K137" s="2"/>
      <c r="L137" s="2"/>
      <c r="M137" s="2"/>
      <c r="N137" s="2"/>
      <c r="O137" s="2"/>
    </row>
    <row r="138" spans="1:15" ht="15.75">
      <c r="A138" s="1474" t="s">
        <v>0</v>
      </c>
      <c r="B138" s="150" t="s">
        <v>1</v>
      </c>
      <c r="C138" s="1476" t="s">
        <v>2</v>
      </c>
      <c r="D138" s="1477"/>
      <c r="E138" s="1478" t="s">
        <v>3</v>
      </c>
      <c r="F138" s="1480" t="s">
        <v>4</v>
      </c>
      <c r="G138" s="1481"/>
      <c r="H138" s="1482"/>
      <c r="I138" s="1483" t="s">
        <v>5</v>
      </c>
      <c r="J138" s="1483"/>
      <c r="K138" s="1483"/>
      <c r="L138" s="1483"/>
      <c r="M138" s="150" t="s">
        <v>6</v>
      </c>
      <c r="N138" s="1478" t="s">
        <v>7</v>
      </c>
      <c r="O138" s="151" t="s">
        <v>8</v>
      </c>
    </row>
    <row r="139" spans="1:15" ht="15.75">
      <c r="A139" s="1475"/>
      <c r="B139" s="5" t="s">
        <v>9</v>
      </c>
      <c r="C139" s="1484" t="s">
        <v>10</v>
      </c>
      <c r="D139" s="1485"/>
      <c r="E139" s="1479"/>
      <c r="F139" s="796" t="s">
        <v>11</v>
      </c>
      <c r="G139" s="796" t="s">
        <v>12</v>
      </c>
      <c r="H139" s="796" t="s">
        <v>6</v>
      </c>
      <c r="I139" s="796" t="s">
        <v>13</v>
      </c>
      <c r="J139" s="796" t="s">
        <v>14</v>
      </c>
      <c r="K139" s="796" t="s">
        <v>15</v>
      </c>
      <c r="L139" s="796" t="s">
        <v>16</v>
      </c>
      <c r="M139" s="5" t="s">
        <v>17</v>
      </c>
      <c r="N139" s="1479"/>
      <c r="O139" s="152" t="s">
        <v>18</v>
      </c>
    </row>
    <row r="140" spans="1:15" ht="16.5" thickBot="1">
      <c r="A140" s="153">
        <v>1</v>
      </c>
      <c r="B140" s="6">
        <v>2</v>
      </c>
      <c r="C140" s="1461">
        <v>3</v>
      </c>
      <c r="D140" s="1462"/>
      <c r="E140" s="6">
        <v>4</v>
      </c>
      <c r="F140" s="6">
        <v>5</v>
      </c>
      <c r="G140" s="6">
        <v>7</v>
      </c>
      <c r="H140" s="6">
        <v>8</v>
      </c>
      <c r="I140" s="6">
        <v>9</v>
      </c>
      <c r="J140" s="6">
        <v>10</v>
      </c>
      <c r="K140" s="6">
        <v>11</v>
      </c>
      <c r="L140" s="6">
        <v>12</v>
      </c>
      <c r="M140" s="6">
        <v>13</v>
      </c>
      <c r="N140" s="6">
        <v>14</v>
      </c>
      <c r="O140" s="154">
        <v>15</v>
      </c>
    </row>
    <row r="141" spans="1:15" ht="15.75">
      <c r="A141" s="298"/>
      <c r="B141" s="236"/>
      <c r="C141" s="237"/>
      <c r="D141" s="238"/>
      <c r="E141" s="239"/>
      <c r="F141" s="240"/>
      <c r="G141" s="240"/>
      <c r="H141" s="240"/>
      <c r="I141" s="241"/>
      <c r="J141" s="241"/>
      <c r="K141" s="241"/>
      <c r="L141" s="240"/>
      <c r="M141" s="240"/>
      <c r="N141" s="242"/>
      <c r="O141" s="299"/>
    </row>
    <row r="142" spans="1:15" ht="15.75">
      <c r="A142" s="835">
        <v>1</v>
      </c>
      <c r="B142" s="245" t="s">
        <v>31</v>
      </c>
      <c r="C142" s="668">
        <v>1145</v>
      </c>
      <c r="D142" s="73" t="s">
        <v>28</v>
      </c>
      <c r="E142" s="989" t="s">
        <v>26</v>
      </c>
      <c r="F142" s="990">
        <v>0.22</v>
      </c>
      <c r="G142" s="994">
        <v>0</v>
      </c>
      <c r="H142" s="990">
        <f t="shared" ref="H142" si="10">SUM(F142:G142)</f>
        <v>0.22</v>
      </c>
      <c r="I142" s="991">
        <v>0</v>
      </c>
      <c r="J142" s="994">
        <v>0</v>
      </c>
      <c r="K142" s="994">
        <v>0</v>
      </c>
      <c r="L142" s="990">
        <v>0.22</v>
      </c>
      <c r="M142" s="992">
        <f t="shared" ref="M142" si="11">SUM(I142:L142)</f>
        <v>0.22</v>
      </c>
      <c r="N142" s="993" t="s">
        <v>186</v>
      </c>
      <c r="O142" s="485"/>
    </row>
    <row r="143" spans="1:15" ht="16.5" thickBot="1">
      <c r="A143" s="158"/>
      <c r="B143" s="114"/>
      <c r="C143" s="1223"/>
      <c r="D143" s="38"/>
      <c r="E143" s="116"/>
      <c r="F143" s="102"/>
      <c r="G143" s="102"/>
      <c r="H143" s="102"/>
      <c r="I143" s="111"/>
      <c r="J143" s="111"/>
      <c r="K143" s="111"/>
      <c r="L143" s="102"/>
      <c r="M143" s="102"/>
      <c r="N143" s="117"/>
      <c r="O143" s="836"/>
    </row>
    <row r="144" spans="1:15" ht="16.5" thickBot="1">
      <c r="A144" s="160"/>
      <c r="B144" s="19" t="s">
        <v>6</v>
      </c>
      <c r="C144" s="1224">
        <f>SUM(C142:C142)</f>
        <v>1145</v>
      </c>
      <c r="D144" s="21"/>
      <c r="E144" s="22"/>
      <c r="F144" s="179">
        <f t="shared" ref="F144:M144" si="12">SUM(F142:F142)</f>
        <v>0.22</v>
      </c>
      <c r="G144" s="179">
        <f t="shared" si="12"/>
        <v>0</v>
      </c>
      <c r="H144" s="179">
        <f t="shared" si="12"/>
        <v>0.22</v>
      </c>
      <c r="I144" s="179">
        <f t="shared" si="12"/>
        <v>0</v>
      </c>
      <c r="J144" s="179">
        <f t="shared" si="12"/>
        <v>0</v>
      </c>
      <c r="K144" s="179">
        <f t="shared" si="12"/>
        <v>0</v>
      </c>
      <c r="L144" s="179">
        <f t="shared" si="12"/>
        <v>0.22</v>
      </c>
      <c r="M144" s="179">
        <f t="shared" si="12"/>
        <v>0.22</v>
      </c>
      <c r="N144" s="25"/>
      <c r="O144" s="837">
        <f>SUM(O142:O142)</f>
        <v>0</v>
      </c>
    </row>
    <row r="145" spans="1:15" ht="15.75">
      <c r="A145" s="162"/>
      <c r="B145" s="11"/>
      <c r="C145" s="12"/>
      <c r="D145" s="13"/>
      <c r="E145" s="14"/>
      <c r="F145" s="15"/>
      <c r="G145" s="15"/>
      <c r="H145" s="15"/>
      <c r="I145" s="15"/>
      <c r="J145" s="15"/>
      <c r="K145" s="15"/>
      <c r="L145" s="15"/>
      <c r="M145" s="15"/>
      <c r="N145" s="16"/>
      <c r="O145" s="163"/>
    </row>
    <row r="146" spans="1:15" ht="15.75">
      <c r="A146" s="300">
        <v>2</v>
      </c>
      <c r="B146" s="253" t="s">
        <v>32</v>
      </c>
      <c r="C146" s="221" t="s">
        <v>19</v>
      </c>
      <c r="D146" s="222"/>
      <c r="E146" s="223" t="s">
        <v>19</v>
      </c>
      <c r="F146" s="224" t="s">
        <v>19</v>
      </c>
      <c r="G146" s="224" t="s">
        <v>19</v>
      </c>
      <c r="H146" s="224" t="s">
        <v>19</v>
      </c>
      <c r="I146" s="258">
        <v>0</v>
      </c>
      <c r="J146" s="258">
        <v>0</v>
      </c>
      <c r="K146" s="258">
        <v>0</v>
      </c>
      <c r="L146" s="224" t="s">
        <v>19</v>
      </c>
      <c r="M146" s="224" t="s">
        <v>19</v>
      </c>
      <c r="N146" s="224" t="s">
        <v>19</v>
      </c>
      <c r="O146" s="304" t="s">
        <v>19</v>
      </c>
    </row>
    <row r="147" spans="1:15" ht="16.5" thickBot="1">
      <c r="A147" s="158"/>
      <c r="B147" s="246"/>
      <c r="C147" s="247"/>
      <c r="D147" s="248"/>
      <c r="E147" s="249"/>
      <c r="F147" s="111"/>
      <c r="G147" s="111"/>
      <c r="H147" s="111"/>
      <c r="I147" s="111"/>
      <c r="J147" s="111"/>
      <c r="K147" s="111"/>
      <c r="L147" s="111"/>
      <c r="M147" s="111"/>
      <c r="N147" s="250"/>
      <c r="O147" s="838"/>
    </row>
    <row r="148" spans="1:15" ht="16.5" thickBot="1">
      <c r="A148" s="160"/>
      <c r="B148" s="124" t="s">
        <v>19</v>
      </c>
      <c r="C148" s="125" t="s">
        <v>19</v>
      </c>
      <c r="D148" s="126"/>
      <c r="E148" s="127" t="s">
        <v>19</v>
      </c>
      <c r="F148" s="23">
        <f>SUM(F146:F147)</f>
        <v>0</v>
      </c>
      <c r="G148" s="23">
        <f>SUM(G146:G146)</f>
        <v>0</v>
      </c>
      <c r="H148" s="23">
        <f>SUM(H146:H146)</f>
        <v>0</v>
      </c>
      <c r="I148" s="24">
        <v>0</v>
      </c>
      <c r="J148" s="24">
        <v>0</v>
      </c>
      <c r="K148" s="24">
        <v>0</v>
      </c>
      <c r="L148" s="23">
        <f>SUM(L146:L146)</f>
        <v>0</v>
      </c>
      <c r="M148" s="23">
        <f>SUM(M146:M146)</f>
        <v>0</v>
      </c>
      <c r="N148" s="25"/>
      <c r="O148" s="161">
        <v>0</v>
      </c>
    </row>
    <row r="149" spans="1:15" ht="15.75">
      <c r="A149" s="802"/>
      <c r="B149" s="71"/>
      <c r="C149" s="72"/>
      <c r="D149" s="430"/>
      <c r="E149" s="71"/>
      <c r="F149" s="71"/>
      <c r="G149" s="71"/>
      <c r="H149" s="71"/>
      <c r="I149" s="71"/>
      <c r="J149" s="71"/>
      <c r="K149" s="71"/>
      <c r="L149" s="71"/>
      <c r="M149" s="71"/>
      <c r="N149" s="71"/>
      <c r="O149" s="803"/>
    </row>
    <row r="150" spans="1:15" ht="15.75">
      <c r="A150" s="301">
        <v>3</v>
      </c>
      <c r="B150" s="415" t="s">
        <v>33</v>
      </c>
      <c r="C150" s="221" t="s">
        <v>19</v>
      </c>
      <c r="D150" s="222"/>
      <c r="E150" s="223" t="s">
        <v>19</v>
      </c>
      <c r="F150" s="224" t="s">
        <v>19</v>
      </c>
      <c r="G150" s="224" t="s">
        <v>19</v>
      </c>
      <c r="H150" s="224" t="s">
        <v>19</v>
      </c>
      <c r="I150" s="258">
        <v>0</v>
      </c>
      <c r="J150" s="258">
        <v>0</v>
      </c>
      <c r="K150" s="258">
        <v>0</v>
      </c>
      <c r="L150" s="224" t="s">
        <v>19</v>
      </c>
      <c r="M150" s="224" t="s">
        <v>19</v>
      </c>
      <c r="N150" s="224" t="s">
        <v>19</v>
      </c>
      <c r="O150" s="304" t="s">
        <v>19</v>
      </c>
    </row>
    <row r="151" spans="1:15" ht="16.5" thickBot="1">
      <c r="A151" s="804"/>
      <c r="B151" s="220"/>
      <c r="C151" s="76"/>
      <c r="D151" s="73"/>
      <c r="E151" s="71"/>
      <c r="F151" s="417"/>
      <c r="G151" s="418"/>
      <c r="H151" s="378"/>
      <c r="I151" s="421"/>
      <c r="J151" s="421"/>
      <c r="K151" s="421"/>
      <c r="L151" s="419"/>
      <c r="M151" s="378"/>
      <c r="N151" s="73"/>
      <c r="O151" s="578"/>
    </row>
    <row r="152" spans="1:15" ht="16.5" thickBot="1">
      <c r="A152" s="805"/>
      <c r="B152" s="50" t="s">
        <v>27</v>
      </c>
      <c r="C152" s="131" t="s">
        <v>19</v>
      </c>
      <c r="D152" s="21"/>
      <c r="E152" s="132" t="s">
        <v>19</v>
      </c>
      <c r="F152" s="179">
        <f>SUM(F150:F151)</f>
        <v>0</v>
      </c>
      <c r="G152" s="179">
        <f>SUM(G150:G150)</f>
        <v>0</v>
      </c>
      <c r="H152" s="179">
        <f>F152+G152</f>
        <v>0</v>
      </c>
      <c r="I152" s="423">
        <v>0</v>
      </c>
      <c r="J152" s="423">
        <v>0</v>
      </c>
      <c r="K152" s="423">
        <v>0</v>
      </c>
      <c r="L152" s="179">
        <f>SUM(L150:L150)</f>
        <v>0</v>
      </c>
      <c r="M152" s="179">
        <f>SUM(M150:M150)</f>
        <v>0</v>
      </c>
      <c r="N152" s="83"/>
      <c r="O152" s="161">
        <v>0</v>
      </c>
    </row>
    <row r="153" spans="1:15" ht="15.75">
      <c r="A153" s="169"/>
      <c r="B153" s="45"/>
      <c r="C153" s="794"/>
      <c r="D153" s="795"/>
      <c r="E153" s="145"/>
      <c r="F153" s="45"/>
      <c r="G153" s="45"/>
      <c r="H153" s="45"/>
      <c r="I153" s="145"/>
      <c r="J153" s="45"/>
      <c r="K153" s="45"/>
      <c r="L153" s="45"/>
      <c r="M153" s="45"/>
      <c r="N153" s="255"/>
      <c r="O153" s="274"/>
    </row>
    <row r="154" spans="1:15" ht="15.75">
      <c r="A154" s="303">
        <v>4</v>
      </c>
      <c r="B154" s="233" t="s">
        <v>34</v>
      </c>
      <c r="C154" s="221" t="s">
        <v>19</v>
      </c>
      <c r="D154" s="222"/>
      <c r="E154" s="223" t="s">
        <v>19</v>
      </c>
      <c r="F154" s="224" t="s">
        <v>19</v>
      </c>
      <c r="G154" s="224" t="s">
        <v>19</v>
      </c>
      <c r="H154" s="224" t="s">
        <v>19</v>
      </c>
      <c r="I154" s="258">
        <v>0</v>
      </c>
      <c r="J154" s="258">
        <v>0</v>
      </c>
      <c r="K154" s="258">
        <v>0</v>
      </c>
      <c r="L154" s="224" t="s">
        <v>19</v>
      </c>
      <c r="M154" s="224" t="s">
        <v>19</v>
      </c>
      <c r="N154" s="224" t="s">
        <v>19</v>
      </c>
      <c r="O154" s="304" t="s">
        <v>19</v>
      </c>
    </row>
    <row r="155" spans="1:15" ht="16.5" thickBot="1">
      <c r="A155" s="806"/>
      <c r="B155" s="220"/>
      <c r="C155" s="76"/>
      <c r="D155" s="73"/>
      <c r="E155" s="71"/>
      <c r="F155" s="73"/>
      <c r="G155" s="73"/>
      <c r="H155" s="73"/>
      <c r="I155" s="77"/>
      <c r="J155" s="77"/>
      <c r="K155" s="77"/>
      <c r="L155" s="78"/>
      <c r="M155" s="77"/>
      <c r="N155" s="73"/>
      <c r="O155" s="578"/>
    </row>
    <row r="156" spans="1:15" ht="16.5" thickBot="1">
      <c r="A156" s="190"/>
      <c r="B156" s="50" t="s">
        <v>27</v>
      </c>
      <c r="C156" s="131" t="s">
        <v>19</v>
      </c>
      <c r="D156" s="21"/>
      <c r="E156" s="132" t="s">
        <v>19</v>
      </c>
      <c r="F156" s="23">
        <f>SUM(F154:F155)</f>
        <v>0</v>
      </c>
      <c r="G156" s="23">
        <f>SUM(G154:G154)</f>
        <v>0</v>
      </c>
      <c r="H156" s="23">
        <f>SUM(H154:H154)</f>
        <v>0</v>
      </c>
      <c r="I156" s="24">
        <v>0</v>
      </c>
      <c r="J156" s="24">
        <v>0</v>
      </c>
      <c r="K156" s="24">
        <v>0</v>
      </c>
      <c r="L156" s="23">
        <f>SUM(L154:L154)</f>
        <v>0</v>
      </c>
      <c r="M156" s="23">
        <f>SUM(M154:M154)</f>
        <v>0</v>
      </c>
      <c r="N156" s="83"/>
      <c r="O156" s="161">
        <v>0</v>
      </c>
    </row>
    <row r="157" spans="1:15" ht="15.75">
      <c r="A157" s="807"/>
      <c r="B157" s="260"/>
      <c r="C157" s="261"/>
      <c r="D157" s="133"/>
      <c r="E157" s="260"/>
      <c r="F157" s="262"/>
      <c r="G157" s="262"/>
      <c r="H157" s="262"/>
      <c r="I157" s="262"/>
      <c r="J157" s="262"/>
      <c r="K157" s="262"/>
      <c r="L157" s="262"/>
      <c r="M157" s="263"/>
      <c r="N157" s="260"/>
      <c r="O157" s="808"/>
    </row>
    <row r="158" spans="1:15" ht="15.75">
      <c r="A158" s="305">
        <v>5</v>
      </c>
      <c r="B158" s="233" t="s">
        <v>35</v>
      </c>
      <c r="C158" s="1005">
        <v>11581.95</v>
      </c>
      <c r="D158" s="1006" t="s">
        <v>28</v>
      </c>
      <c r="E158" s="1006" t="s">
        <v>55</v>
      </c>
      <c r="F158" s="1007">
        <v>33.299999999999997</v>
      </c>
      <c r="G158" s="1008">
        <v>8.5</v>
      </c>
      <c r="H158" s="344">
        <f>SUM(F158:G158)</f>
        <v>41.8</v>
      </c>
      <c r="I158" s="340">
        <v>0</v>
      </c>
      <c r="J158" s="1008">
        <v>0</v>
      </c>
      <c r="K158" s="1008">
        <v>0</v>
      </c>
      <c r="L158" s="1008">
        <v>18</v>
      </c>
      <c r="M158" s="344">
        <f>SUM(I158:L158)</f>
        <v>18</v>
      </c>
      <c r="N158" s="1009" t="s">
        <v>161</v>
      </c>
      <c r="O158" s="1010">
        <v>2155388</v>
      </c>
    </row>
    <row r="159" spans="1:15" ht="16.5" thickBot="1">
      <c r="A159" s="839"/>
      <c r="B159" s="53"/>
      <c r="C159" s="226"/>
      <c r="D159" s="227"/>
      <c r="E159" s="228"/>
      <c r="F159" s="229"/>
      <c r="G159" s="229"/>
      <c r="H159" s="228"/>
      <c r="I159" s="230"/>
      <c r="J159" s="230"/>
      <c r="K159" s="77"/>
      <c r="L159" s="78"/>
      <c r="M159" s="77"/>
      <c r="N159" s="229"/>
      <c r="O159" s="809"/>
    </row>
    <row r="160" spans="1:15" ht="16.5" thickBot="1">
      <c r="A160" s="813"/>
      <c r="B160" s="50" t="s">
        <v>27</v>
      </c>
      <c r="C160" s="682">
        <f>C158</f>
        <v>11581.95</v>
      </c>
      <c r="D160" s="60"/>
      <c r="E160" s="61"/>
      <c r="F160" s="67">
        <f t="shared" ref="F160:M160" si="13">SUM(F158:F158)</f>
        <v>33.299999999999997</v>
      </c>
      <c r="G160" s="67">
        <f t="shared" si="13"/>
        <v>8.5</v>
      </c>
      <c r="H160" s="67">
        <f t="shared" si="13"/>
        <v>41.8</v>
      </c>
      <c r="I160" s="51">
        <f t="shared" si="13"/>
        <v>0</v>
      </c>
      <c r="J160" s="51">
        <f t="shared" si="13"/>
        <v>0</v>
      </c>
      <c r="K160" s="51">
        <f t="shared" si="13"/>
        <v>0</v>
      </c>
      <c r="L160" s="67">
        <f t="shared" si="13"/>
        <v>18</v>
      </c>
      <c r="M160" s="67">
        <f t="shared" si="13"/>
        <v>18</v>
      </c>
      <c r="N160" s="61"/>
      <c r="O160" s="840">
        <f>O158</f>
        <v>2155388</v>
      </c>
    </row>
    <row r="162" spans="1:14">
      <c r="N162" s="1" t="s">
        <v>254</v>
      </c>
    </row>
    <row r="163" spans="1:14">
      <c r="A163" s="1457" t="s">
        <v>36</v>
      </c>
      <c r="B163" s="1457"/>
      <c r="C163" s="1457"/>
      <c r="F163" s="1457"/>
      <c r="G163" s="1457"/>
      <c r="H163" s="1457"/>
    </row>
    <row r="164" spans="1:14" ht="15.75">
      <c r="A164" s="1457" t="s">
        <v>37</v>
      </c>
      <c r="B164" s="1457"/>
      <c r="C164" s="1457"/>
      <c r="E164" s="1457"/>
      <c r="F164" s="1457"/>
      <c r="G164" s="1457"/>
      <c r="H164" s="1457"/>
      <c r="I164" s="1457"/>
      <c r="J164" s="1457"/>
      <c r="K164" s="1457"/>
      <c r="M164" s="1458" t="s">
        <v>58</v>
      </c>
      <c r="N164" s="1458"/>
    </row>
    <row r="165" spans="1:14" ht="15.75">
      <c r="M165" s="41"/>
      <c r="N165" s="135"/>
    </row>
    <row r="166" spans="1:14" ht="15.75">
      <c r="M166" s="41"/>
      <c r="N166" s="135"/>
    </row>
    <row r="167" spans="1:14" ht="15.75">
      <c r="M167" s="41"/>
      <c r="N167" s="135"/>
    </row>
    <row r="168" spans="1:14" ht="15.75">
      <c r="A168" s="1470" t="s">
        <v>38</v>
      </c>
      <c r="B168" s="1470"/>
      <c r="C168" s="1470"/>
      <c r="F168" s="1470"/>
      <c r="G168" s="1470"/>
      <c r="H168" s="1470"/>
      <c r="M168" s="1471" t="s">
        <v>39</v>
      </c>
      <c r="N168" s="1471"/>
    </row>
    <row r="169" spans="1:14" ht="15.75">
      <c r="A169" s="1457" t="s">
        <v>40</v>
      </c>
      <c r="B169" s="1457"/>
      <c r="C169" s="1457"/>
      <c r="F169" s="1457"/>
      <c r="G169" s="1457"/>
      <c r="H169" s="1457"/>
      <c r="M169" s="1458" t="s">
        <v>41</v>
      </c>
      <c r="N169" s="1458"/>
    </row>
    <row r="185" spans="1:15" ht="15.75">
      <c r="A185" s="1508" t="s">
        <v>145</v>
      </c>
      <c r="B185" s="1508"/>
      <c r="C185" s="1508"/>
      <c r="D185" s="1508"/>
      <c r="E185" s="1508"/>
      <c r="F185" s="1508"/>
      <c r="G185" s="1508"/>
      <c r="H185" s="1508"/>
      <c r="I185" s="1508"/>
      <c r="J185" s="1508"/>
      <c r="K185" s="1508"/>
      <c r="L185" s="1508"/>
      <c r="M185" s="1508"/>
      <c r="N185" s="1508"/>
      <c r="O185" s="1508"/>
    </row>
    <row r="186" spans="1:15" ht="15.75">
      <c r="A186" s="1445" t="s">
        <v>162</v>
      </c>
      <c r="B186" s="1445"/>
      <c r="C186" s="1445"/>
      <c r="D186" s="1445"/>
      <c r="E186" s="1445"/>
      <c r="F186" s="1445"/>
      <c r="G186" s="1445"/>
      <c r="H186" s="1445"/>
      <c r="I186" s="1445"/>
      <c r="J186" s="1445"/>
      <c r="K186" s="1445"/>
      <c r="L186" s="1445"/>
      <c r="M186" s="1445"/>
      <c r="N186" s="1445"/>
      <c r="O186" s="1445"/>
    </row>
    <row r="187" spans="1:15" ht="19.5" thickBot="1">
      <c r="A187" s="3"/>
      <c r="B187" s="3"/>
      <c r="C187" s="3"/>
      <c r="D187" s="3"/>
      <c r="E187" s="2"/>
      <c r="F187" s="2"/>
      <c r="G187" s="2"/>
      <c r="H187" s="2"/>
      <c r="I187" s="2"/>
      <c r="J187" s="2"/>
      <c r="K187" s="2"/>
      <c r="L187" s="2"/>
      <c r="M187" s="2"/>
      <c r="N187" s="2"/>
      <c r="O187" s="2"/>
    </row>
    <row r="188" spans="1:15" ht="15.75">
      <c r="A188" s="1474" t="s">
        <v>0</v>
      </c>
      <c r="B188" s="150" t="s">
        <v>1</v>
      </c>
      <c r="C188" s="1476" t="s">
        <v>2</v>
      </c>
      <c r="D188" s="1477"/>
      <c r="E188" s="1478" t="s">
        <v>3</v>
      </c>
      <c r="F188" s="1480" t="s">
        <v>4</v>
      </c>
      <c r="G188" s="1481"/>
      <c r="H188" s="1482"/>
      <c r="I188" s="1483" t="s">
        <v>5</v>
      </c>
      <c r="J188" s="1483"/>
      <c r="K188" s="1483"/>
      <c r="L188" s="1483"/>
      <c r="M188" s="150" t="s">
        <v>6</v>
      </c>
      <c r="N188" s="1478" t="s">
        <v>7</v>
      </c>
      <c r="O188" s="151" t="s">
        <v>8</v>
      </c>
    </row>
    <row r="189" spans="1:15" ht="15.75">
      <c r="A189" s="1475"/>
      <c r="B189" s="5" t="s">
        <v>9</v>
      </c>
      <c r="C189" s="1484" t="s">
        <v>10</v>
      </c>
      <c r="D189" s="1485"/>
      <c r="E189" s="1479"/>
      <c r="F189" s="1227" t="s">
        <v>11</v>
      </c>
      <c r="G189" s="1227" t="s">
        <v>12</v>
      </c>
      <c r="H189" s="1227" t="s">
        <v>6</v>
      </c>
      <c r="I189" s="1227" t="s">
        <v>13</v>
      </c>
      <c r="J189" s="1227" t="s">
        <v>14</v>
      </c>
      <c r="K189" s="1227" t="s">
        <v>15</v>
      </c>
      <c r="L189" s="1227" t="s">
        <v>16</v>
      </c>
      <c r="M189" s="5" t="s">
        <v>17</v>
      </c>
      <c r="N189" s="1479"/>
      <c r="O189" s="152" t="s">
        <v>18</v>
      </c>
    </row>
    <row r="190" spans="1:15" ht="16.5" thickBot="1">
      <c r="A190" s="153">
        <v>1</v>
      </c>
      <c r="B190" s="6">
        <v>2</v>
      </c>
      <c r="C190" s="1461">
        <v>3</v>
      </c>
      <c r="D190" s="1462"/>
      <c r="E190" s="6">
        <v>4</v>
      </c>
      <c r="F190" s="6">
        <v>5</v>
      </c>
      <c r="G190" s="6">
        <v>7</v>
      </c>
      <c r="H190" s="6">
        <v>8</v>
      </c>
      <c r="I190" s="6">
        <v>9</v>
      </c>
      <c r="J190" s="6">
        <v>10</v>
      </c>
      <c r="K190" s="6">
        <v>11</v>
      </c>
      <c r="L190" s="6">
        <v>12</v>
      </c>
      <c r="M190" s="6">
        <v>13</v>
      </c>
      <c r="N190" s="6">
        <v>14</v>
      </c>
      <c r="O190" s="154">
        <v>15</v>
      </c>
    </row>
    <row r="191" spans="1:15" ht="15.75">
      <c r="A191" s="298"/>
      <c r="B191" s="236"/>
      <c r="C191" s="237"/>
      <c r="D191" s="238"/>
      <c r="E191" s="239"/>
      <c r="F191" s="240"/>
      <c r="G191" s="240"/>
      <c r="H191" s="240"/>
      <c r="I191" s="241"/>
      <c r="J191" s="241"/>
      <c r="K191" s="241"/>
      <c r="L191" s="240"/>
      <c r="M191" s="240"/>
      <c r="N191" s="242"/>
      <c r="O191" s="299"/>
    </row>
    <row r="192" spans="1:15" ht="15.75">
      <c r="A192" s="835">
        <v>1</v>
      </c>
      <c r="B192" s="245" t="s">
        <v>31</v>
      </c>
      <c r="C192" s="1013">
        <v>1654.3</v>
      </c>
      <c r="D192" s="38" t="s">
        <v>28</v>
      </c>
      <c r="E192" s="646" t="s">
        <v>122</v>
      </c>
      <c r="F192" s="629">
        <v>21.1</v>
      </c>
      <c r="G192" s="629">
        <v>2.5</v>
      </c>
      <c r="H192" s="629">
        <f>SUM(F192:G192)</f>
        <v>23.6</v>
      </c>
      <c r="I192" s="111">
        <v>0</v>
      </c>
      <c r="J192" s="628">
        <v>0</v>
      </c>
      <c r="K192" s="627">
        <v>0.5</v>
      </c>
      <c r="L192" s="629">
        <v>7.5</v>
      </c>
      <c r="M192" s="629">
        <f>SUM(I192:L192)</f>
        <v>8</v>
      </c>
      <c r="N192" s="250" t="s">
        <v>123</v>
      </c>
      <c r="O192" s="841">
        <v>0</v>
      </c>
    </row>
    <row r="193" spans="1:15" ht="15.75">
      <c r="A193" s="158"/>
      <c r="B193" s="625"/>
      <c r="C193" s="177"/>
      <c r="D193" s="38"/>
      <c r="E193" s="646" t="s">
        <v>188</v>
      </c>
      <c r="F193" s="629">
        <v>3.6</v>
      </c>
      <c r="G193" s="629">
        <v>0</v>
      </c>
      <c r="H193" s="629">
        <f t="shared" ref="H193:H194" si="14">SUM(F193:G193)</f>
        <v>3.6</v>
      </c>
      <c r="I193" s="111">
        <v>0</v>
      </c>
      <c r="J193" s="111">
        <v>0</v>
      </c>
      <c r="K193" s="111">
        <v>0</v>
      </c>
      <c r="L193" s="111">
        <v>0</v>
      </c>
      <c r="M193" s="629">
        <f t="shared" ref="M193:M194" si="15">SUM(I193:L193)</f>
        <v>0</v>
      </c>
      <c r="N193" s="680" t="s">
        <v>19</v>
      </c>
      <c r="O193" s="1296"/>
    </row>
    <row r="194" spans="1:15" ht="15.75">
      <c r="A194" s="158"/>
      <c r="B194" s="625"/>
      <c r="C194" s="177"/>
      <c r="D194" s="38"/>
      <c r="E194" s="646" t="s">
        <v>21</v>
      </c>
      <c r="F194" s="629">
        <v>1</v>
      </c>
      <c r="G194" s="629">
        <v>0</v>
      </c>
      <c r="H194" s="629">
        <f t="shared" si="14"/>
        <v>1</v>
      </c>
      <c r="I194" s="111">
        <v>0</v>
      </c>
      <c r="J194" s="111">
        <v>0</v>
      </c>
      <c r="K194" s="111">
        <v>0</v>
      </c>
      <c r="L194" s="111">
        <v>0</v>
      </c>
      <c r="M194" s="629">
        <f t="shared" si="15"/>
        <v>0</v>
      </c>
      <c r="N194" s="680" t="s">
        <v>19</v>
      </c>
      <c r="O194" s="1296"/>
    </row>
    <row r="195" spans="1:15" ht="16.5" thickBot="1">
      <c r="A195" s="158"/>
      <c r="B195" s="114"/>
      <c r="C195" s="115"/>
      <c r="D195" s="38"/>
      <c r="E195" s="116"/>
      <c r="F195" s="102"/>
      <c r="G195" s="102"/>
      <c r="H195" s="102"/>
      <c r="I195" s="111"/>
      <c r="J195" s="111"/>
      <c r="K195" s="111"/>
      <c r="L195" s="102"/>
      <c r="M195" s="102"/>
      <c r="N195" s="117"/>
      <c r="O195" s="159"/>
    </row>
    <row r="196" spans="1:15" ht="16.5" thickBot="1">
      <c r="A196" s="160"/>
      <c r="B196" s="19" t="s">
        <v>6</v>
      </c>
      <c r="C196" s="20"/>
      <c r="D196" s="21"/>
      <c r="E196" s="22"/>
      <c r="F196" s="179">
        <f t="shared" ref="F196:L196" si="16">SUM(F192:F192)</f>
        <v>21.1</v>
      </c>
      <c r="G196" s="179">
        <f t="shared" si="16"/>
        <v>2.5</v>
      </c>
      <c r="H196" s="179">
        <f t="shared" si="16"/>
        <v>23.6</v>
      </c>
      <c r="I196" s="390">
        <f t="shared" si="16"/>
        <v>0</v>
      </c>
      <c r="J196" s="390">
        <f t="shared" si="16"/>
        <v>0</v>
      </c>
      <c r="K196" s="390">
        <f t="shared" si="16"/>
        <v>0.5</v>
      </c>
      <c r="L196" s="179">
        <f t="shared" si="16"/>
        <v>7.5</v>
      </c>
      <c r="M196" s="179">
        <f>SUM(I196:L196)</f>
        <v>8</v>
      </c>
      <c r="N196" s="25"/>
      <c r="O196" s="842">
        <f>SUM(O192:O192)</f>
        <v>0</v>
      </c>
    </row>
    <row r="197" spans="1:15" ht="15.75">
      <c r="A197" s="162"/>
      <c r="B197" s="11"/>
      <c r="C197" s="12"/>
      <c r="D197" s="13"/>
      <c r="E197" s="14"/>
      <c r="F197" s="15"/>
      <c r="G197" s="15"/>
      <c r="H197" s="15"/>
      <c r="I197" s="15"/>
      <c r="J197" s="15"/>
      <c r="K197" s="15"/>
      <c r="L197" s="15"/>
      <c r="M197" s="15"/>
      <c r="N197" s="16"/>
      <c r="O197" s="163"/>
    </row>
    <row r="198" spans="1:15" ht="15.75">
      <c r="A198" s="300">
        <v>2</v>
      </c>
      <c r="B198" s="253" t="s">
        <v>32</v>
      </c>
      <c r="C198" s="221" t="s">
        <v>19</v>
      </c>
      <c r="D198" s="222"/>
      <c r="E198" s="223" t="s">
        <v>19</v>
      </c>
      <c r="F198" s="224" t="s">
        <v>19</v>
      </c>
      <c r="G198" s="224" t="s">
        <v>19</v>
      </c>
      <c r="H198" s="224" t="s">
        <v>19</v>
      </c>
      <c r="I198" s="258">
        <v>0</v>
      </c>
      <c r="J198" s="258">
        <v>0</v>
      </c>
      <c r="K198" s="258">
        <v>0</v>
      </c>
      <c r="L198" s="224" t="s">
        <v>19</v>
      </c>
      <c r="M198" s="224" t="s">
        <v>19</v>
      </c>
      <c r="N198" s="224" t="s">
        <v>19</v>
      </c>
      <c r="O198" s="304" t="s">
        <v>19</v>
      </c>
    </row>
    <row r="199" spans="1:15" ht="16.5" thickBot="1">
      <c r="A199" s="158"/>
      <c r="B199" s="246"/>
      <c r="C199" s="247"/>
      <c r="D199" s="248"/>
      <c r="E199" s="249"/>
      <c r="F199" s="111"/>
      <c r="G199" s="111"/>
      <c r="H199" s="111"/>
      <c r="I199" s="111"/>
      <c r="J199" s="111"/>
      <c r="K199" s="111"/>
      <c r="L199" s="111"/>
      <c r="M199" s="111"/>
      <c r="N199" s="250"/>
      <c r="O199" s="838"/>
    </row>
    <row r="200" spans="1:15" ht="16.5" thickBot="1">
      <c r="A200" s="160"/>
      <c r="B200" s="124" t="s">
        <v>19</v>
      </c>
      <c r="C200" s="455" t="str">
        <f>C198</f>
        <v>-</v>
      </c>
      <c r="D200" s="126"/>
      <c r="E200" s="127" t="s">
        <v>19</v>
      </c>
      <c r="F200" s="179">
        <f>SUM(F198:F199)</f>
        <v>0</v>
      </c>
      <c r="G200" s="390">
        <f>SUM(G198:G198)</f>
        <v>0</v>
      </c>
      <c r="H200" s="179">
        <f>SUM(H198:H198)</f>
        <v>0</v>
      </c>
      <c r="I200" s="422">
        <v>0</v>
      </c>
      <c r="J200" s="422">
        <v>0</v>
      </c>
      <c r="K200" s="422">
        <v>0</v>
      </c>
      <c r="L200" s="390">
        <f>SUM(L198:L198)</f>
        <v>0</v>
      </c>
      <c r="M200" s="390">
        <f>SUM(M198:M198)</f>
        <v>0</v>
      </c>
      <c r="N200" s="25"/>
      <c r="O200" s="161">
        <v>0</v>
      </c>
    </row>
    <row r="201" spans="1:15" ht="15.75">
      <c r="A201" s="802"/>
      <c r="B201" s="71"/>
      <c r="C201" s="72"/>
      <c r="D201" s="430"/>
      <c r="E201" s="71"/>
      <c r="F201" s="71"/>
      <c r="G201" s="71"/>
      <c r="H201" s="71"/>
      <c r="I201" s="71"/>
      <c r="J201" s="71"/>
      <c r="K201" s="71"/>
      <c r="L201" s="71"/>
      <c r="M201" s="71"/>
      <c r="N201" s="71"/>
      <c r="O201" s="803"/>
    </row>
    <row r="202" spans="1:15" ht="15.75">
      <c r="A202" s="843">
        <v>3</v>
      </c>
      <c r="B202" s="432" t="s">
        <v>33</v>
      </c>
      <c r="C202" s="366">
        <v>1279</v>
      </c>
      <c r="D202" s="38" t="s">
        <v>28</v>
      </c>
      <c r="E202" s="646" t="s">
        <v>68</v>
      </c>
      <c r="F202" s="629">
        <v>2</v>
      </c>
      <c r="G202" s="629">
        <v>0</v>
      </c>
      <c r="H202" s="629">
        <f>SUM(F202:G202)</f>
        <v>2</v>
      </c>
      <c r="I202" s="111">
        <v>0</v>
      </c>
      <c r="J202" s="111">
        <v>0</v>
      </c>
      <c r="K202" s="111">
        <v>0</v>
      </c>
      <c r="L202" s="627">
        <v>0</v>
      </c>
      <c r="M202" s="629">
        <f>SUM(I202:L202)</f>
        <v>0</v>
      </c>
      <c r="N202" s="250" t="s">
        <v>59</v>
      </c>
      <c r="O202" s="757">
        <v>0</v>
      </c>
    </row>
    <row r="203" spans="1:15" ht="15.75">
      <c r="A203" s="301"/>
      <c r="B203" s="415"/>
      <c r="C203" s="177"/>
      <c r="D203" s="38"/>
      <c r="E203" s="646" t="s">
        <v>188</v>
      </c>
      <c r="F203" s="629">
        <v>2</v>
      </c>
      <c r="G203" s="629">
        <v>0</v>
      </c>
      <c r="H203" s="629">
        <f>SUM(F203:G203)</f>
        <v>2</v>
      </c>
      <c r="I203" s="111">
        <v>0</v>
      </c>
      <c r="J203" s="111">
        <v>0</v>
      </c>
      <c r="K203" s="111">
        <v>0</v>
      </c>
      <c r="L203" s="627">
        <v>0</v>
      </c>
      <c r="M203" s="629">
        <f>SUM(I203:L203)</f>
        <v>0</v>
      </c>
      <c r="N203" s="250" t="s">
        <v>59</v>
      </c>
      <c r="O203" s="757">
        <v>0</v>
      </c>
    </row>
    <row r="204" spans="1:15" ht="16.5" thickBot="1">
      <c r="A204" s="804"/>
      <c r="B204" s="220"/>
      <c r="C204" s="76"/>
      <c r="D204" s="73"/>
      <c r="E204" s="71"/>
      <c r="F204" s="73"/>
      <c r="G204" s="73"/>
      <c r="H204" s="73"/>
      <c r="I204" s="77"/>
      <c r="J204" s="77"/>
      <c r="K204" s="77"/>
      <c r="L204" s="78"/>
      <c r="M204" s="77"/>
      <c r="N204" s="73"/>
      <c r="O204" s="578"/>
    </row>
    <row r="205" spans="1:15" ht="16.5" thickBot="1">
      <c r="A205" s="805"/>
      <c r="B205" s="50" t="s">
        <v>27</v>
      </c>
      <c r="C205" s="131" t="s">
        <v>19</v>
      </c>
      <c r="D205" s="21"/>
      <c r="E205" s="132" t="s">
        <v>19</v>
      </c>
      <c r="F205" s="179">
        <f t="shared" ref="F205:M205" si="17">SUM(F202:F202)</f>
        <v>2</v>
      </c>
      <c r="G205" s="424">
        <f t="shared" si="17"/>
        <v>0</v>
      </c>
      <c r="H205" s="179">
        <f t="shared" si="17"/>
        <v>2</v>
      </c>
      <c r="I205" s="426">
        <f t="shared" si="17"/>
        <v>0</v>
      </c>
      <c r="J205" s="426">
        <f t="shared" si="17"/>
        <v>0</v>
      </c>
      <c r="K205" s="426">
        <f t="shared" si="17"/>
        <v>0</v>
      </c>
      <c r="L205" s="426">
        <f t="shared" si="17"/>
        <v>0</v>
      </c>
      <c r="M205" s="426">
        <f t="shared" si="17"/>
        <v>0</v>
      </c>
      <c r="N205" s="83"/>
      <c r="O205" s="161">
        <v>0</v>
      </c>
    </row>
    <row r="206" spans="1:15" ht="15.75">
      <c r="A206" s="169"/>
      <c r="B206" s="45"/>
      <c r="C206" s="1225"/>
      <c r="D206" s="1226"/>
      <c r="E206" s="145"/>
      <c r="F206" s="45"/>
      <c r="G206" s="45"/>
      <c r="H206" s="45"/>
      <c r="I206" s="145"/>
      <c r="J206" s="45"/>
      <c r="K206" s="45"/>
      <c r="L206" s="45"/>
      <c r="M206" s="45"/>
      <c r="N206" s="255"/>
      <c r="O206" s="274"/>
    </row>
    <row r="207" spans="1:15" ht="15.75">
      <c r="A207" s="303">
        <v>4</v>
      </c>
      <c r="B207" s="233" t="s">
        <v>34</v>
      </c>
      <c r="C207" s="1013">
        <v>742.5</v>
      </c>
      <c r="D207" s="38" t="s">
        <v>28</v>
      </c>
      <c r="E207" s="646" t="s">
        <v>126</v>
      </c>
      <c r="F207" s="629">
        <v>31</v>
      </c>
      <c r="G207" s="111">
        <v>0</v>
      </c>
      <c r="H207" s="629">
        <f t="shared" ref="H207:H208" si="18">SUM(F207:G207)</f>
        <v>31</v>
      </c>
      <c r="I207" s="111">
        <v>0</v>
      </c>
      <c r="J207" s="111">
        <v>0</v>
      </c>
      <c r="K207" s="111">
        <v>0</v>
      </c>
      <c r="L207" s="111">
        <v>0</v>
      </c>
      <c r="M207" s="102">
        <f t="shared" ref="M207:M208" si="19">SUM(I207:L207)</f>
        <v>0</v>
      </c>
      <c r="N207" s="250" t="s">
        <v>200</v>
      </c>
      <c r="O207" s="302" t="s">
        <v>19</v>
      </c>
    </row>
    <row r="208" spans="1:15" ht="15.75">
      <c r="A208" s="306"/>
      <c r="B208" s="260"/>
      <c r="C208" s="177"/>
      <c r="D208" s="38"/>
      <c r="E208" s="646" t="s">
        <v>21</v>
      </c>
      <c r="F208" s="519">
        <v>3</v>
      </c>
      <c r="G208" s="111">
        <v>0</v>
      </c>
      <c r="H208" s="629">
        <f t="shared" si="18"/>
        <v>3</v>
      </c>
      <c r="I208" s="111">
        <v>0</v>
      </c>
      <c r="J208" s="111">
        <v>0</v>
      </c>
      <c r="K208" s="111">
        <v>0</v>
      </c>
      <c r="L208" s="111">
        <v>0</v>
      </c>
      <c r="M208" s="102">
        <f t="shared" si="19"/>
        <v>0</v>
      </c>
      <c r="N208" s="646" t="s">
        <v>201</v>
      </c>
      <c r="O208" s="578"/>
    </row>
    <row r="209" spans="1:15" ht="15.75">
      <c r="A209" s="306"/>
      <c r="B209" s="260"/>
      <c r="C209" s="645"/>
      <c r="D209" s="38"/>
      <c r="E209" s="646" t="s">
        <v>194</v>
      </c>
      <c r="F209" s="629">
        <v>4</v>
      </c>
      <c r="G209" s="111">
        <v>0</v>
      </c>
      <c r="H209" s="629">
        <f>SUM(F209:G209)</f>
        <v>4</v>
      </c>
      <c r="I209" s="111">
        <v>0</v>
      </c>
      <c r="J209" s="111">
        <v>0</v>
      </c>
      <c r="K209" s="111">
        <v>0</v>
      </c>
      <c r="L209" s="111">
        <v>0</v>
      </c>
      <c r="M209" s="102">
        <f>SUM(I209:L209)</f>
        <v>0</v>
      </c>
      <c r="N209" s="250" t="s">
        <v>199</v>
      </c>
      <c r="O209" s="578"/>
    </row>
    <row r="210" spans="1:15" ht="16.5" thickBot="1">
      <c r="A210" s="806"/>
      <c r="B210" s="220"/>
      <c r="C210" s="76"/>
      <c r="D210" s="73"/>
      <c r="E210" s="71"/>
      <c r="F210" s="437"/>
      <c r="G210" s="437"/>
      <c r="H210" s="436"/>
      <c r="I210" s="439"/>
      <c r="J210" s="439"/>
      <c r="K210" s="439"/>
      <c r="L210" s="438"/>
      <c r="M210" s="440"/>
      <c r="N210" s="73"/>
      <c r="O210" s="578"/>
    </row>
    <row r="211" spans="1:15" ht="16.5" thickBot="1">
      <c r="A211" s="190"/>
      <c r="B211" s="50" t="s">
        <v>27</v>
      </c>
      <c r="C211" s="131" t="s">
        <v>19</v>
      </c>
      <c r="D211" s="21"/>
      <c r="E211" s="132" t="s">
        <v>19</v>
      </c>
      <c r="F211" s="179">
        <f>SUM(F207:F209)</f>
        <v>38</v>
      </c>
      <c r="G211" s="179">
        <f t="shared" ref="G211:O211" si="20">SUM(G207:G208)</f>
        <v>0</v>
      </c>
      <c r="H211" s="179">
        <f t="shared" si="20"/>
        <v>34</v>
      </c>
      <c r="I211" s="179">
        <f t="shared" si="20"/>
        <v>0</v>
      </c>
      <c r="J211" s="179">
        <f t="shared" si="20"/>
        <v>0</v>
      </c>
      <c r="K211" s="179">
        <f t="shared" si="20"/>
        <v>0</v>
      </c>
      <c r="L211" s="179">
        <f t="shared" si="20"/>
        <v>0</v>
      </c>
      <c r="M211" s="179">
        <f t="shared" si="20"/>
        <v>0</v>
      </c>
      <c r="N211" s="179">
        <f t="shared" si="20"/>
        <v>0</v>
      </c>
      <c r="O211" s="844">
        <f t="shared" si="20"/>
        <v>0</v>
      </c>
    </row>
    <row r="212" spans="1:15" ht="15.75">
      <c r="A212" s="807"/>
      <c r="B212" s="260"/>
      <c r="C212" s="261"/>
      <c r="D212" s="133"/>
      <c r="E212" s="260"/>
      <c r="F212" s="262"/>
      <c r="G212" s="262"/>
      <c r="H212" s="262"/>
      <c r="I212" s="262"/>
      <c r="J212" s="262"/>
      <c r="K212" s="262"/>
      <c r="L212" s="262"/>
      <c r="M212" s="263"/>
      <c r="N212" s="260"/>
      <c r="O212" s="808"/>
    </row>
    <row r="213" spans="1:15" ht="15.75">
      <c r="A213" s="305">
        <v>5</v>
      </c>
      <c r="B213" s="233" t="s">
        <v>35</v>
      </c>
      <c r="C213" s="177">
        <v>350</v>
      </c>
      <c r="D213" s="38" t="s">
        <v>28</v>
      </c>
      <c r="E213" s="646" t="s">
        <v>20</v>
      </c>
      <c r="F213" s="629">
        <v>0.5</v>
      </c>
      <c r="G213" s="111">
        <v>0</v>
      </c>
      <c r="H213" s="629">
        <f>SUM(F213:G213)</f>
        <v>0.5</v>
      </c>
      <c r="I213" s="111">
        <v>0</v>
      </c>
      <c r="J213" s="111">
        <v>0</v>
      </c>
      <c r="K213" s="111">
        <v>0</v>
      </c>
      <c r="L213" s="111">
        <v>0</v>
      </c>
      <c r="M213" s="102">
        <f>SUM(I213:L213)</f>
        <v>0</v>
      </c>
      <c r="N213" s="250" t="s">
        <v>129</v>
      </c>
      <c r="O213" s="304" t="s">
        <v>19</v>
      </c>
    </row>
    <row r="214" spans="1:15" ht="15.75">
      <c r="A214" s="717"/>
      <c r="B214" s="260"/>
      <c r="C214" s="177"/>
      <c r="D214" s="38"/>
      <c r="E214" s="646"/>
      <c r="F214" s="629"/>
      <c r="G214" s="111"/>
      <c r="H214" s="629"/>
      <c r="I214" s="111"/>
      <c r="J214" s="111"/>
      <c r="K214" s="111"/>
      <c r="L214" s="111"/>
      <c r="M214" s="102"/>
      <c r="N214" s="250" t="s">
        <v>202</v>
      </c>
      <c r="O214" s="302"/>
    </row>
    <row r="215" spans="1:15" ht="15.75">
      <c r="A215" s="717"/>
      <c r="B215" s="260"/>
      <c r="C215" s="177"/>
      <c r="D215" s="38"/>
      <c r="E215" s="646"/>
      <c r="F215" s="629"/>
      <c r="G215" s="111"/>
      <c r="H215" s="629"/>
      <c r="I215" s="111"/>
      <c r="J215" s="111"/>
      <c r="K215" s="111"/>
      <c r="L215" s="111"/>
      <c r="M215" s="102"/>
      <c r="N215" s="250" t="s">
        <v>203</v>
      </c>
      <c r="O215" s="302"/>
    </row>
    <row r="216" spans="1:15" ht="15.75">
      <c r="A216" s="717"/>
      <c r="B216" s="260"/>
      <c r="C216" s="177"/>
      <c r="D216" s="38"/>
      <c r="E216" s="646"/>
      <c r="F216" s="629"/>
      <c r="G216" s="111"/>
      <c r="H216" s="629"/>
      <c r="I216" s="111"/>
      <c r="J216" s="111"/>
      <c r="K216" s="111"/>
      <c r="L216" s="111"/>
      <c r="M216" s="102"/>
      <c r="N216" s="250" t="s">
        <v>204</v>
      </c>
      <c r="O216" s="302"/>
    </row>
    <row r="217" spans="1:15" ht="15.75">
      <c r="A217" s="717"/>
      <c r="B217" s="260"/>
      <c r="C217" s="177"/>
      <c r="D217" s="38"/>
      <c r="E217" s="646" t="s">
        <v>30</v>
      </c>
      <c r="F217" s="629">
        <v>7</v>
      </c>
      <c r="G217" s="111">
        <v>0</v>
      </c>
      <c r="H217" s="629">
        <f>SUM(F217:G217)</f>
        <v>7</v>
      </c>
      <c r="I217" s="111">
        <v>0</v>
      </c>
      <c r="J217" s="111">
        <v>0</v>
      </c>
      <c r="K217" s="111">
        <v>0</v>
      </c>
      <c r="L217" s="111">
        <v>0</v>
      </c>
      <c r="M217" s="102">
        <f>SUM(I217:L217)</f>
        <v>0</v>
      </c>
      <c r="N217" s="250" t="s">
        <v>205</v>
      </c>
      <c r="O217" s="302"/>
    </row>
    <row r="218" spans="1:15" ht="15.75">
      <c r="A218" s="717"/>
      <c r="B218" s="260"/>
      <c r="C218" s="177"/>
      <c r="D218" s="38"/>
      <c r="E218" s="646" t="s">
        <v>21</v>
      </c>
      <c r="F218" s="629">
        <v>1.5</v>
      </c>
      <c r="G218" s="111">
        <v>0</v>
      </c>
      <c r="H218" s="629">
        <f>SUM(F218:G218)</f>
        <v>1.5</v>
      </c>
      <c r="I218" s="111">
        <v>0</v>
      </c>
      <c r="J218" s="111">
        <v>0</v>
      </c>
      <c r="K218" s="111">
        <v>0</v>
      </c>
      <c r="L218" s="111">
        <v>0</v>
      </c>
      <c r="M218" s="102">
        <f>SUM(I218:L218)</f>
        <v>0</v>
      </c>
      <c r="N218" s="250" t="s">
        <v>206</v>
      </c>
      <c r="O218" s="302"/>
    </row>
    <row r="219" spans="1:15" ht="16.5" thickBot="1">
      <c r="A219" s="839"/>
      <c r="B219" s="53"/>
      <c r="C219" s="226"/>
      <c r="D219" s="227"/>
      <c r="E219" s="228"/>
      <c r="F219" s="229"/>
      <c r="G219" s="229"/>
      <c r="H219" s="228"/>
      <c r="I219" s="230"/>
      <c r="J219" s="230"/>
      <c r="K219" s="77"/>
      <c r="L219" s="78"/>
      <c r="M219" s="77"/>
      <c r="N219" s="229"/>
      <c r="O219" s="809"/>
    </row>
    <row r="220" spans="1:15" ht="16.5" thickBot="1">
      <c r="A220" s="813"/>
      <c r="B220" s="50" t="s">
        <v>27</v>
      </c>
      <c r="C220" s="112">
        <f>SUM(C213:C218)</f>
        <v>350</v>
      </c>
      <c r="D220" s="60"/>
      <c r="E220" s="61"/>
      <c r="F220" s="67">
        <f>SUM(F213:F218)</f>
        <v>9</v>
      </c>
      <c r="G220" s="67">
        <f>SUM(G213:G213)</f>
        <v>0</v>
      </c>
      <c r="H220" s="67">
        <f>SUM(H213:H218)</f>
        <v>9</v>
      </c>
      <c r="I220" s="67">
        <f t="shared" ref="I220:O220" si="21">SUM(I213:I213)</f>
        <v>0</v>
      </c>
      <c r="J220" s="67">
        <f t="shared" si="21"/>
        <v>0</v>
      </c>
      <c r="K220" s="67">
        <f t="shared" si="21"/>
        <v>0</v>
      </c>
      <c r="L220" s="67">
        <f t="shared" si="21"/>
        <v>0</v>
      </c>
      <c r="M220" s="67">
        <f t="shared" si="21"/>
        <v>0</v>
      </c>
      <c r="N220" s="67">
        <f t="shared" si="21"/>
        <v>0</v>
      </c>
      <c r="O220" s="817">
        <f t="shared" si="21"/>
        <v>0</v>
      </c>
    </row>
    <row r="222" spans="1:15">
      <c r="N222" s="1" t="s">
        <v>260</v>
      </c>
    </row>
    <row r="223" spans="1:15">
      <c r="A223" s="1457" t="s">
        <v>36</v>
      </c>
      <c r="B223" s="1457"/>
      <c r="C223" s="1457"/>
      <c r="F223" s="1457"/>
      <c r="G223" s="1457"/>
      <c r="H223" s="1457"/>
    </row>
    <row r="224" spans="1:15" ht="15.75">
      <c r="A224" s="1457" t="s">
        <v>37</v>
      </c>
      <c r="B224" s="1457"/>
      <c r="C224" s="1457"/>
      <c r="E224" s="1457"/>
      <c r="F224" s="1457"/>
      <c r="G224" s="1457"/>
      <c r="H224" s="1457"/>
      <c r="I224" s="1457"/>
      <c r="J224" s="1457"/>
      <c r="K224" s="1457"/>
      <c r="M224" s="1458" t="s">
        <v>58</v>
      </c>
      <c r="N224" s="1458"/>
    </row>
    <row r="225" spans="1:15" ht="15.75">
      <c r="M225" s="41"/>
      <c r="N225" s="135"/>
    </row>
    <row r="226" spans="1:15" ht="15.75">
      <c r="M226" s="41"/>
      <c r="N226" s="135"/>
    </row>
    <row r="227" spans="1:15" ht="15.75">
      <c r="M227" s="41"/>
      <c r="N227" s="135"/>
    </row>
    <row r="228" spans="1:15" ht="15.75">
      <c r="A228" s="1470" t="s">
        <v>38</v>
      </c>
      <c r="B228" s="1470"/>
      <c r="C228" s="1470"/>
      <c r="F228" s="1470"/>
      <c r="G228" s="1470"/>
      <c r="H228" s="1470"/>
      <c r="M228" s="1471" t="s">
        <v>39</v>
      </c>
      <c r="N228" s="1471"/>
    </row>
    <row r="229" spans="1:15" ht="15.75">
      <c r="A229" s="1457" t="s">
        <v>40</v>
      </c>
      <c r="B229" s="1457"/>
      <c r="C229" s="1457"/>
      <c r="F229" s="1457"/>
      <c r="G229" s="1457"/>
      <c r="H229" s="1457"/>
      <c r="M229" s="1458" t="s">
        <v>41</v>
      </c>
      <c r="N229" s="1458"/>
    </row>
    <row r="230" spans="1:15" ht="15.75">
      <c r="A230" s="403"/>
      <c r="B230" s="403"/>
      <c r="C230" s="403"/>
      <c r="F230" s="403"/>
      <c r="G230" s="403"/>
      <c r="H230" s="403"/>
      <c r="M230" s="404"/>
      <c r="N230" s="404"/>
    </row>
    <row r="231" spans="1:15" ht="15.75">
      <c r="A231" s="403"/>
      <c r="B231" s="403"/>
      <c r="C231" s="403"/>
      <c r="F231" s="403"/>
      <c r="G231" s="403"/>
      <c r="H231" s="403"/>
      <c r="M231" s="404"/>
      <c r="N231" s="404"/>
    </row>
    <row r="232" spans="1:15" ht="15.75">
      <c r="A232" s="403"/>
      <c r="B232" s="403"/>
      <c r="C232" s="403"/>
      <c r="F232" s="403"/>
      <c r="G232" s="403"/>
      <c r="H232" s="403"/>
      <c r="M232" s="404"/>
      <c r="N232" s="404"/>
    </row>
    <row r="233" spans="1:15" ht="15.75">
      <c r="A233" s="1508" t="s">
        <v>145</v>
      </c>
      <c r="B233" s="1508"/>
      <c r="C233" s="1508"/>
      <c r="D233" s="1508"/>
      <c r="E233" s="1508"/>
      <c r="F233" s="1508"/>
      <c r="G233" s="1508"/>
      <c r="H233" s="1508"/>
      <c r="I233" s="1508"/>
      <c r="J233" s="1508"/>
      <c r="K233" s="1508"/>
      <c r="L233" s="1508"/>
      <c r="M233" s="1508"/>
      <c r="N233" s="1508"/>
      <c r="O233" s="1508"/>
    </row>
    <row r="234" spans="1:15" ht="15.75">
      <c r="A234" s="1445" t="s">
        <v>208</v>
      </c>
      <c r="B234" s="1445"/>
      <c r="C234" s="1445"/>
      <c r="D234" s="1445"/>
      <c r="E234" s="1445"/>
      <c r="F234" s="1445"/>
      <c r="G234" s="1445"/>
      <c r="H234" s="1445"/>
      <c r="I234" s="1445"/>
      <c r="J234" s="1445"/>
      <c r="K234" s="1445"/>
      <c r="L234" s="1445"/>
      <c r="M234" s="1445"/>
      <c r="N234" s="1445"/>
      <c r="O234" s="1445"/>
    </row>
    <row r="235" spans="1:15" ht="19.5" thickBot="1">
      <c r="A235" s="3"/>
      <c r="B235" s="3"/>
      <c r="C235" s="3"/>
      <c r="D235" s="3"/>
      <c r="E235" s="2"/>
      <c r="F235" s="2"/>
      <c r="G235" s="2"/>
      <c r="H235" s="2"/>
      <c r="I235" s="2"/>
      <c r="J235" s="2"/>
      <c r="K235" s="2"/>
      <c r="L235" s="2"/>
      <c r="M235" s="2"/>
      <c r="N235" s="2"/>
      <c r="O235" s="2"/>
    </row>
    <row r="236" spans="1:15" ht="15.75">
      <c r="A236" s="1474" t="s">
        <v>0</v>
      </c>
      <c r="B236" s="150" t="s">
        <v>1</v>
      </c>
      <c r="C236" s="1476" t="s">
        <v>2</v>
      </c>
      <c r="D236" s="1477"/>
      <c r="E236" s="1478" t="s">
        <v>3</v>
      </c>
      <c r="F236" s="1480" t="s">
        <v>4</v>
      </c>
      <c r="G236" s="1481"/>
      <c r="H236" s="1482"/>
      <c r="I236" s="1483" t="s">
        <v>5</v>
      </c>
      <c r="J236" s="1483"/>
      <c r="K236" s="1483"/>
      <c r="L236" s="1483"/>
      <c r="M236" s="150" t="s">
        <v>6</v>
      </c>
      <c r="N236" s="1478" t="s">
        <v>7</v>
      </c>
      <c r="O236" s="151" t="s">
        <v>8</v>
      </c>
    </row>
    <row r="237" spans="1:15" ht="15.75">
      <c r="A237" s="1475"/>
      <c r="B237" s="5" t="s">
        <v>9</v>
      </c>
      <c r="C237" s="1484" t="s">
        <v>10</v>
      </c>
      <c r="D237" s="1485"/>
      <c r="E237" s="1479"/>
      <c r="F237" s="796" t="s">
        <v>11</v>
      </c>
      <c r="G237" s="796" t="s">
        <v>12</v>
      </c>
      <c r="H237" s="796" t="s">
        <v>6</v>
      </c>
      <c r="I237" s="796" t="s">
        <v>13</v>
      </c>
      <c r="J237" s="796" t="s">
        <v>14</v>
      </c>
      <c r="K237" s="796" t="s">
        <v>15</v>
      </c>
      <c r="L237" s="796" t="s">
        <v>16</v>
      </c>
      <c r="M237" s="5" t="s">
        <v>17</v>
      </c>
      <c r="N237" s="1479"/>
      <c r="O237" s="152" t="s">
        <v>18</v>
      </c>
    </row>
    <row r="238" spans="1:15" ht="16.5" thickBot="1">
      <c r="A238" s="153">
        <v>1</v>
      </c>
      <c r="B238" s="6">
        <v>2</v>
      </c>
      <c r="C238" s="1461">
        <v>3</v>
      </c>
      <c r="D238" s="1462"/>
      <c r="E238" s="6">
        <v>4</v>
      </c>
      <c r="F238" s="6">
        <v>5</v>
      </c>
      <c r="G238" s="6">
        <v>7</v>
      </c>
      <c r="H238" s="6">
        <v>8</v>
      </c>
      <c r="I238" s="6">
        <v>9</v>
      </c>
      <c r="J238" s="6">
        <v>10</v>
      </c>
      <c r="K238" s="6">
        <v>11</v>
      </c>
      <c r="L238" s="6">
        <v>12</v>
      </c>
      <c r="M238" s="6">
        <v>13</v>
      </c>
      <c r="N238" s="6">
        <v>14</v>
      </c>
      <c r="O238" s="154">
        <v>15</v>
      </c>
    </row>
    <row r="239" spans="1:15" ht="15.75">
      <c r="A239" s="298"/>
      <c r="B239" s="236"/>
      <c r="C239" s="237"/>
      <c r="D239" s="238"/>
      <c r="E239" s="239"/>
      <c r="F239" s="240"/>
      <c r="G239" s="240"/>
      <c r="H239" s="240"/>
      <c r="I239" s="241"/>
      <c r="J239" s="241"/>
      <c r="K239" s="241"/>
      <c r="L239" s="240"/>
      <c r="M239" s="240"/>
      <c r="N239" s="242"/>
      <c r="O239" s="299"/>
    </row>
    <row r="240" spans="1:15" ht="15.75">
      <c r="A240" s="835">
        <v>1</v>
      </c>
      <c r="B240" s="245" t="s">
        <v>31</v>
      </c>
      <c r="C240" s="254" t="s">
        <v>19</v>
      </c>
      <c r="D240" s="222"/>
      <c r="E240" s="234" t="s">
        <v>19</v>
      </c>
      <c r="F240" s="209" t="s">
        <v>19</v>
      </c>
      <c r="G240" s="210" t="s">
        <v>19</v>
      </c>
      <c r="H240" s="211" t="s">
        <v>19</v>
      </c>
      <c r="I240" s="212">
        <v>0</v>
      </c>
      <c r="J240" s="212">
        <v>0</v>
      </c>
      <c r="K240" s="212">
        <v>0</v>
      </c>
      <c r="L240" s="213" t="s">
        <v>19</v>
      </c>
      <c r="M240" s="209" t="s">
        <v>19</v>
      </c>
      <c r="N240" s="211" t="s">
        <v>19</v>
      </c>
      <c r="O240" s="576">
        <v>0</v>
      </c>
    </row>
    <row r="241" spans="1:15" ht="16.5" thickBot="1">
      <c r="A241" s="835"/>
      <c r="B241" s="245"/>
      <c r="C241" s="247"/>
      <c r="D241" s="248"/>
      <c r="E241" s="249"/>
      <c r="F241" s="111"/>
      <c r="G241" s="111"/>
      <c r="H241" s="111"/>
      <c r="I241" s="111"/>
      <c r="J241" s="111"/>
      <c r="K241" s="111"/>
      <c r="L241" s="111"/>
      <c r="M241" s="111"/>
      <c r="N241" s="250"/>
      <c r="O241" s="838"/>
    </row>
    <row r="242" spans="1:15" ht="16.5" thickBot="1">
      <c r="A242" s="160"/>
      <c r="B242" s="19" t="s">
        <v>6</v>
      </c>
      <c r="C242" s="20"/>
      <c r="D242" s="21"/>
      <c r="E242" s="22"/>
      <c r="F242" s="179">
        <f>SUM(F240:F241)</f>
        <v>0</v>
      </c>
      <c r="G242" s="179">
        <f>SUM(G240:G241)</f>
        <v>0</v>
      </c>
      <c r="H242" s="179">
        <f>SUM(H240:H240)</f>
        <v>0</v>
      </c>
      <c r="I242" s="24">
        <v>0</v>
      </c>
      <c r="J242" s="24">
        <v>0</v>
      </c>
      <c r="K242" s="24">
        <v>0</v>
      </c>
      <c r="L242" s="179">
        <f>SUM(L240:L241)</f>
        <v>0</v>
      </c>
      <c r="M242" s="179">
        <f>SUM(M240:M241)</f>
        <v>0</v>
      </c>
      <c r="N242" s="25"/>
      <c r="O242" s="842">
        <f>SUM(O240:O240)</f>
        <v>0</v>
      </c>
    </row>
    <row r="243" spans="1:15" ht="15.75">
      <c r="A243" s="162"/>
      <c r="B243" s="11"/>
      <c r="C243" s="12"/>
      <c r="D243" s="13"/>
      <c r="E243" s="14"/>
      <c r="F243" s="15"/>
      <c r="G243" s="15"/>
      <c r="H243" s="15"/>
      <c r="I243" s="15"/>
      <c r="J243" s="15"/>
      <c r="K243" s="15"/>
      <c r="L243" s="15"/>
      <c r="M243" s="15"/>
      <c r="N243" s="16"/>
      <c r="O243" s="163"/>
    </row>
    <row r="244" spans="1:15" ht="15.75">
      <c r="A244" s="300">
        <v>2</v>
      </c>
      <c r="B244" s="253" t="s">
        <v>32</v>
      </c>
      <c r="C244" s="254" t="s">
        <v>19</v>
      </c>
      <c r="D244" s="222"/>
      <c r="E244" s="234" t="s">
        <v>19</v>
      </c>
      <c r="F244" s="209" t="s">
        <v>19</v>
      </c>
      <c r="G244" s="210" t="s">
        <v>19</v>
      </c>
      <c r="H244" s="211" t="s">
        <v>19</v>
      </c>
      <c r="I244" s="212">
        <v>0</v>
      </c>
      <c r="J244" s="212">
        <v>0</v>
      </c>
      <c r="K244" s="212">
        <v>0</v>
      </c>
      <c r="L244" s="213" t="s">
        <v>19</v>
      </c>
      <c r="M244" s="209" t="s">
        <v>19</v>
      </c>
      <c r="N244" s="211" t="s">
        <v>19</v>
      </c>
      <c r="O244" s="576">
        <v>0</v>
      </c>
    </row>
    <row r="245" spans="1:15" ht="16.5" thickBot="1">
      <c r="A245" s="158"/>
      <c r="B245" s="246"/>
      <c r="C245" s="247"/>
      <c r="D245" s="248"/>
      <c r="E245" s="249"/>
      <c r="F245" s="111"/>
      <c r="G245" s="111"/>
      <c r="H245" s="111"/>
      <c r="I245" s="111"/>
      <c r="J245" s="111"/>
      <c r="K245" s="111"/>
      <c r="L245" s="111"/>
      <c r="M245" s="111"/>
      <c r="N245" s="250"/>
      <c r="O245" s="838"/>
    </row>
    <row r="246" spans="1:15" ht="16.5" thickBot="1">
      <c r="A246" s="160"/>
      <c r="B246" s="124" t="s">
        <v>19</v>
      </c>
      <c r="C246" s="125" t="s">
        <v>19</v>
      </c>
      <c r="D246" s="126"/>
      <c r="E246" s="127" t="s">
        <v>19</v>
      </c>
      <c r="F246" s="23">
        <f>SUM(F244:F245)</f>
        <v>0</v>
      </c>
      <c r="G246" s="23">
        <f>SUM(G244:G244)</f>
        <v>0</v>
      </c>
      <c r="H246" s="23">
        <f>SUM(H244:H244)</f>
        <v>0</v>
      </c>
      <c r="I246" s="24">
        <v>0</v>
      </c>
      <c r="J246" s="24">
        <v>0</v>
      </c>
      <c r="K246" s="24">
        <v>0</v>
      </c>
      <c r="L246" s="23">
        <f>SUM(L244:L244)</f>
        <v>0</v>
      </c>
      <c r="M246" s="23">
        <f>SUM(M244:M244)</f>
        <v>0</v>
      </c>
      <c r="N246" s="25"/>
      <c r="O246" s="161">
        <v>0</v>
      </c>
    </row>
    <row r="247" spans="1:15" ht="15.75">
      <c r="A247" s="802"/>
      <c r="B247" s="71"/>
      <c r="C247" s="72"/>
      <c r="D247" s="75"/>
      <c r="E247" s="71"/>
      <c r="F247" s="71"/>
      <c r="G247" s="71"/>
      <c r="H247" s="71"/>
      <c r="I247" s="71"/>
      <c r="J247" s="71"/>
      <c r="K247" s="71"/>
      <c r="L247" s="71"/>
      <c r="M247" s="71"/>
      <c r="N247" s="71"/>
      <c r="O247" s="803"/>
    </row>
    <row r="248" spans="1:15" ht="15.75">
      <c r="A248" s="845">
        <v>3</v>
      </c>
      <c r="B248" s="218" t="s">
        <v>33</v>
      </c>
      <c r="C248" s="409"/>
      <c r="D248" s="222"/>
      <c r="E248" s="381"/>
      <c r="F248" s="296"/>
      <c r="G248" s="297"/>
      <c r="H248" s="268"/>
      <c r="I248" s="212"/>
      <c r="J248" s="212"/>
      <c r="K248" s="212">
        <v>0</v>
      </c>
      <c r="L248" s="213" t="s">
        <v>19</v>
      </c>
      <c r="M248" s="209" t="s">
        <v>19</v>
      </c>
      <c r="N248" s="225"/>
      <c r="O248" s="577" t="s">
        <v>19</v>
      </c>
    </row>
    <row r="249" spans="1:15" ht="16.5" thickBot="1">
      <c r="A249" s="804"/>
      <c r="B249" s="220"/>
      <c r="C249" s="76"/>
      <c r="D249" s="73"/>
      <c r="E249" s="71"/>
      <c r="F249" s="73"/>
      <c r="G249" s="73"/>
      <c r="H249" s="73"/>
      <c r="I249" s="77"/>
      <c r="J249" s="77"/>
      <c r="K249" s="77"/>
      <c r="L249" s="78"/>
      <c r="M249" s="77"/>
      <c r="N249" s="73"/>
      <c r="O249" s="578"/>
    </row>
    <row r="250" spans="1:15" ht="16.5" thickBot="1">
      <c r="A250" s="805"/>
      <c r="B250" s="50" t="s">
        <v>27</v>
      </c>
      <c r="C250" s="131" t="s">
        <v>19</v>
      </c>
      <c r="D250" s="21"/>
      <c r="E250" s="132" t="s">
        <v>19</v>
      </c>
      <c r="F250" s="23">
        <f>SUM(F248:F249)</f>
        <v>0</v>
      </c>
      <c r="G250" s="23">
        <f>SUM(G248:G248)</f>
        <v>0</v>
      </c>
      <c r="H250" s="23">
        <f>SUM(H248:H248)</f>
        <v>0</v>
      </c>
      <c r="I250" s="24">
        <v>0</v>
      </c>
      <c r="J250" s="24">
        <v>0</v>
      </c>
      <c r="K250" s="24">
        <v>0</v>
      </c>
      <c r="L250" s="23">
        <f>SUM(L248:L248)</f>
        <v>0</v>
      </c>
      <c r="M250" s="23">
        <f>SUM(M248:M248)</f>
        <v>0</v>
      </c>
      <c r="N250" s="83"/>
      <c r="O250" s="161">
        <v>0</v>
      </c>
    </row>
    <row r="251" spans="1:15" ht="15.75">
      <c r="A251" s="169"/>
      <c r="B251" s="45"/>
      <c r="C251" s="794"/>
      <c r="D251" s="795"/>
      <c r="E251" s="145"/>
      <c r="F251" s="45"/>
      <c r="G251" s="45"/>
      <c r="H251" s="45"/>
      <c r="I251" s="145"/>
      <c r="J251" s="45"/>
      <c r="K251" s="45"/>
      <c r="L251" s="45"/>
      <c r="M251" s="45"/>
      <c r="N251" s="255"/>
      <c r="O251" s="274"/>
    </row>
    <row r="252" spans="1:15" ht="15.75">
      <c r="A252" s="303">
        <v>4</v>
      </c>
      <c r="B252" s="233" t="s">
        <v>34</v>
      </c>
      <c r="C252" s="221"/>
      <c r="D252" s="222"/>
      <c r="E252" s="382"/>
      <c r="F252" s="342"/>
      <c r="G252" s="342"/>
      <c r="H252" s="342"/>
      <c r="I252" s="433"/>
      <c r="J252" s="433"/>
      <c r="K252" s="433"/>
      <c r="L252" s="342"/>
      <c r="M252" s="342"/>
      <c r="N252" s="244"/>
      <c r="O252" s="846"/>
    </row>
    <row r="253" spans="1:15" ht="16.5" thickBot="1">
      <c r="A253" s="806"/>
      <c r="B253" s="220"/>
      <c r="C253" s="76"/>
      <c r="D253" s="73"/>
      <c r="E253" s="71"/>
      <c r="F253" s="73"/>
      <c r="G253" s="73"/>
      <c r="H253" s="73"/>
      <c r="I253" s="77"/>
      <c r="J253" s="77"/>
      <c r="K253" s="77"/>
      <c r="L253" s="78"/>
      <c r="M253" s="77"/>
      <c r="N253" s="73"/>
      <c r="O253" s="578"/>
    </row>
    <row r="254" spans="1:15" ht="16.5" thickBot="1">
      <c r="A254" s="190"/>
      <c r="B254" s="50" t="s">
        <v>27</v>
      </c>
      <c r="C254" s="131" t="s">
        <v>19</v>
      </c>
      <c r="D254" s="21"/>
      <c r="E254" s="132" t="s">
        <v>19</v>
      </c>
      <c r="F254" s="23">
        <f>SUM(F252:F253)</f>
        <v>0</v>
      </c>
      <c r="G254" s="23">
        <f>SUM(G252:G252)</f>
        <v>0</v>
      </c>
      <c r="H254" s="23">
        <f>SUM(H252:H252)</f>
        <v>0</v>
      </c>
      <c r="I254" s="24">
        <v>0</v>
      </c>
      <c r="J254" s="24">
        <v>0</v>
      </c>
      <c r="K254" s="24">
        <v>0</v>
      </c>
      <c r="L254" s="23">
        <f>SUM(L252:L252)</f>
        <v>0</v>
      </c>
      <c r="M254" s="23">
        <f>SUM(M252:M252)</f>
        <v>0</v>
      </c>
      <c r="N254" s="83"/>
      <c r="O254" s="161">
        <v>0</v>
      </c>
    </row>
    <row r="255" spans="1:15" ht="15.75">
      <c r="A255" s="807"/>
      <c r="B255" s="260"/>
      <c r="C255" s="261"/>
      <c r="D255" s="133"/>
      <c r="E255" s="260"/>
      <c r="F255" s="262"/>
      <c r="G255" s="262"/>
      <c r="H255" s="262"/>
      <c r="I255" s="262"/>
      <c r="J255" s="262"/>
      <c r="K255" s="262"/>
      <c r="L255" s="262"/>
      <c r="M255" s="263"/>
      <c r="N255" s="260"/>
      <c r="O255" s="808"/>
    </row>
    <row r="256" spans="1:15" ht="15.75">
      <c r="A256" s="305">
        <v>5</v>
      </c>
      <c r="B256" s="233" t="s">
        <v>35</v>
      </c>
      <c r="C256" s="668">
        <v>247.5</v>
      </c>
      <c r="D256" s="73"/>
      <c r="E256" s="73" t="s">
        <v>55</v>
      </c>
      <c r="F256" s="626">
        <v>12</v>
      </c>
      <c r="G256" s="627">
        <v>0</v>
      </c>
      <c r="H256" s="629">
        <f>SUM(F256:G256)</f>
        <v>12</v>
      </c>
      <c r="I256" s="628">
        <v>0</v>
      </c>
      <c r="J256" s="628">
        <v>0</v>
      </c>
      <c r="K256" s="628">
        <v>0</v>
      </c>
      <c r="L256" s="626">
        <v>12</v>
      </c>
      <c r="M256" s="629">
        <f>SUM(I256:L256)</f>
        <v>12</v>
      </c>
      <c r="N256" s="71" t="s">
        <v>209</v>
      </c>
      <c r="O256" s="1023">
        <v>6000000</v>
      </c>
    </row>
    <row r="257" spans="1:15" ht="16.5" thickBot="1">
      <c r="A257" s="839"/>
      <c r="B257" s="53"/>
      <c r="C257" s="226"/>
      <c r="D257" s="227"/>
      <c r="E257" s="228"/>
      <c r="F257" s="229"/>
      <c r="G257" s="229"/>
      <c r="H257" s="228"/>
      <c r="I257" s="230"/>
      <c r="J257" s="230"/>
      <c r="K257" s="77"/>
      <c r="L257" s="78"/>
      <c r="M257" s="77"/>
      <c r="N257" s="229"/>
      <c r="O257" s="847"/>
    </row>
    <row r="258" spans="1:15" ht="16.5" thickBot="1">
      <c r="A258" s="813"/>
      <c r="B258" s="50" t="s">
        <v>27</v>
      </c>
      <c r="C258" s="112">
        <f>C256</f>
        <v>247.5</v>
      </c>
      <c r="D258" s="60"/>
      <c r="E258" s="61"/>
      <c r="F258" s="67">
        <f t="shared" ref="F258:M258" si="22">SUM(F256:F256)</f>
        <v>12</v>
      </c>
      <c r="G258" s="67">
        <f t="shared" si="22"/>
        <v>0</v>
      </c>
      <c r="H258" s="67">
        <f t="shared" si="22"/>
        <v>12</v>
      </c>
      <c r="I258" s="67">
        <f t="shared" si="22"/>
        <v>0</v>
      </c>
      <c r="J258" s="67">
        <f t="shared" si="22"/>
        <v>0</v>
      </c>
      <c r="K258" s="67">
        <f t="shared" si="22"/>
        <v>0</v>
      </c>
      <c r="L258" s="67">
        <f t="shared" si="22"/>
        <v>12</v>
      </c>
      <c r="M258" s="67">
        <f t="shared" si="22"/>
        <v>12</v>
      </c>
      <c r="N258" s="61"/>
      <c r="O258" s="840">
        <f>O256</f>
        <v>6000000</v>
      </c>
    </row>
    <row r="260" spans="1:15">
      <c r="N260" s="1" t="s">
        <v>254</v>
      </c>
    </row>
    <row r="261" spans="1:15">
      <c r="A261" s="1457" t="s">
        <v>36</v>
      </c>
      <c r="B261" s="1457"/>
      <c r="C261" s="1457"/>
      <c r="F261" s="1457"/>
      <c r="G261" s="1457"/>
      <c r="H261" s="1457"/>
    </row>
    <row r="262" spans="1:15" ht="15.75">
      <c r="A262" s="1457" t="s">
        <v>37</v>
      </c>
      <c r="B262" s="1457"/>
      <c r="C262" s="1457"/>
      <c r="E262" s="1457"/>
      <c r="F262" s="1457"/>
      <c r="G262" s="1457"/>
      <c r="H262" s="1457"/>
      <c r="I262" s="1457"/>
      <c r="J262" s="1457"/>
      <c r="K262" s="1457"/>
      <c r="M262" s="1458" t="s">
        <v>58</v>
      </c>
      <c r="N262" s="1458"/>
    </row>
    <row r="263" spans="1:15" ht="15.75">
      <c r="M263" s="41"/>
      <c r="N263" s="135"/>
    </row>
    <row r="264" spans="1:15" ht="15.75">
      <c r="M264" s="41"/>
      <c r="N264" s="135"/>
    </row>
    <row r="265" spans="1:15" ht="15.75">
      <c r="M265" s="41"/>
      <c r="N265" s="135"/>
    </row>
    <row r="266" spans="1:15" ht="15.75">
      <c r="A266" s="1470" t="s">
        <v>38</v>
      </c>
      <c r="B266" s="1470"/>
      <c r="C266" s="1470"/>
      <c r="F266" s="1470"/>
      <c r="G266" s="1470"/>
      <c r="H266" s="1470"/>
      <c r="M266" s="1471" t="s">
        <v>39</v>
      </c>
      <c r="N266" s="1471"/>
    </row>
    <row r="267" spans="1:15" ht="15.75">
      <c r="A267" s="1457" t="s">
        <v>40</v>
      </c>
      <c r="B267" s="1457"/>
      <c r="C267" s="1457"/>
      <c r="F267" s="1457"/>
      <c r="G267" s="1457"/>
      <c r="H267" s="1457"/>
      <c r="M267" s="1458" t="s">
        <v>41</v>
      </c>
      <c r="N267" s="1458"/>
    </row>
    <row r="283" spans="1:15" ht="15.75">
      <c r="A283" s="1508" t="s">
        <v>145</v>
      </c>
      <c r="B283" s="1508"/>
      <c r="C283" s="1508"/>
      <c r="D283" s="1508"/>
      <c r="E283" s="1508"/>
      <c r="F283" s="1508"/>
      <c r="G283" s="1508"/>
      <c r="H283" s="1508"/>
      <c r="I283" s="1508"/>
      <c r="J283" s="1508"/>
      <c r="K283" s="1508"/>
      <c r="L283" s="1508"/>
      <c r="M283" s="1508"/>
      <c r="N283" s="1508"/>
      <c r="O283" s="1508"/>
    </row>
    <row r="284" spans="1:15" ht="15.75">
      <c r="A284" s="1445" t="s">
        <v>211</v>
      </c>
      <c r="B284" s="1445"/>
      <c r="C284" s="1445"/>
      <c r="D284" s="1445"/>
      <c r="E284" s="1445"/>
      <c r="F284" s="1445"/>
      <c r="G284" s="1445"/>
      <c r="H284" s="1445"/>
      <c r="I284" s="1445"/>
      <c r="J284" s="1445"/>
      <c r="K284" s="1445"/>
      <c r="L284" s="1445"/>
      <c r="M284" s="1445"/>
      <c r="N284" s="1445"/>
      <c r="O284" s="1445"/>
    </row>
    <row r="285" spans="1:15" ht="19.5" thickBot="1">
      <c r="A285" s="3"/>
      <c r="B285" s="3"/>
      <c r="C285" s="3"/>
      <c r="D285" s="3"/>
      <c r="E285" s="2"/>
      <c r="F285" s="2"/>
      <c r="G285" s="2"/>
      <c r="H285" s="2"/>
      <c r="I285" s="2"/>
      <c r="J285" s="2"/>
      <c r="K285" s="2"/>
      <c r="L285" s="2"/>
      <c r="M285" s="2"/>
      <c r="N285" s="2"/>
      <c r="O285" s="2"/>
    </row>
    <row r="286" spans="1:15" ht="15.75">
      <c r="A286" s="1474" t="s">
        <v>0</v>
      </c>
      <c r="B286" s="150" t="s">
        <v>1</v>
      </c>
      <c r="C286" s="1476" t="s">
        <v>2</v>
      </c>
      <c r="D286" s="1477"/>
      <c r="E286" s="1478" t="s">
        <v>3</v>
      </c>
      <c r="F286" s="1480" t="s">
        <v>4</v>
      </c>
      <c r="G286" s="1481"/>
      <c r="H286" s="1482"/>
      <c r="I286" s="1483" t="s">
        <v>5</v>
      </c>
      <c r="J286" s="1483"/>
      <c r="K286" s="1483"/>
      <c r="L286" s="1483"/>
      <c r="M286" s="150" t="s">
        <v>6</v>
      </c>
      <c r="N286" s="1478" t="s">
        <v>7</v>
      </c>
      <c r="O286" s="151" t="s">
        <v>8</v>
      </c>
    </row>
    <row r="287" spans="1:15" ht="15.75">
      <c r="A287" s="1475"/>
      <c r="B287" s="5" t="s">
        <v>9</v>
      </c>
      <c r="C287" s="1484" t="s">
        <v>10</v>
      </c>
      <c r="D287" s="1485"/>
      <c r="E287" s="1479"/>
      <c r="F287" s="796" t="s">
        <v>11</v>
      </c>
      <c r="G287" s="796" t="s">
        <v>12</v>
      </c>
      <c r="H287" s="796" t="s">
        <v>6</v>
      </c>
      <c r="I287" s="796" t="s">
        <v>13</v>
      </c>
      <c r="J287" s="796" t="s">
        <v>14</v>
      </c>
      <c r="K287" s="796" t="s">
        <v>15</v>
      </c>
      <c r="L287" s="796" t="s">
        <v>16</v>
      </c>
      <c r="M287" s="5" t="s">
        <v>17</v>
      </c>
      <c r="N287" s="1479"/>
      <c r="O287" s="152" t="s">
        <v>18</v>
      </c>
    </row>
    <row r="288" spans="1:15" ht="16.5" thickBot="1">
      <c r="A288" s="153">
        <v>1</v>
      </c>
      <c r="B288" s="6">
        <v>2</v>
      </c>
      <c r="C288" s="1461">
        <v>3</v>
      </c>
      <c r="D288" s="1462"/>
      <c r="E288" s="6">
        <v>4</v>
      </c>
      <c r="F288" s="6">
        <v>5</v>
      </c>
      <c r="G288" s="6">
        <v>7</v>
      </c>
      <c r="H288" s="6">
        <v>8</v>
      </c>
      <c r="I288" s="6">
        <v>9</v>
      </c>
      <c r="J288" s="6">
        <v>10</v>
      </c>
      <c r="K288" s="6">
        <v>11</v>
      </c>
      <c r="L288" s="6">
        <v>12</v>
      </c>
      <c r="M288" s="6">
        <v>13</v>
      </c>
      <c r="N288" s="6">
        <v>14</v>
      </c>
      <c r="O288" s="154">
        <v>15</v>
      </c>
    </row>
    <row r="289" spans="1:15" ht="15.75">
      <c r="A289" s="298"/>
      <c r="B289" s="236"/>
      <c r="C289" s="237"/>
      <c r="D289" s="238"/>
      <c r="E289" s="239"/>
      <c r="F289" s="240"/>
      <c r="G289" s="240"/>
      <c r="H289" s="240"/>
      <c r="I289" s="241"/>
      <c r="J289" s="241"/>
      <c r="K289" s="241"/>
      <c r="L289" s="240"/>
      <c r="M289" s="240"/>
      <c r="N289" s="242"/>
      <c r="O289" s="299"/>
    </row>
    <row r="290" spans="1:15" ht="15.75">
      <c r="A290" s="835">
        <v>1</v>
      </c>
      <c r="B290" s="245" t="s">
        <v>31</v>
      </c>
      <c r="C290" s="254" t="s">
        <v>19</v>
      </c>
      <c r="D290" s="222"/>
      <c r="E290" s="234" t="s">
        <v>19</v>
      </c>
      <c r="F290" s="209" t="s">
        <v>19</v>
      </c>
      <c r="G290" s="210" t="s">
        <v>19</v>
      </c>
      <c r="H290" s="211" t="s">
        <v>19</v>
      </c>
      <c r="I290" s="212">
        <v>0</v>
      </c>
      <c r="J290" s="212">
        <v>0</v>
      </c>
      <c r="K290" s="212">
        <v>0</v>
      </c>
      <c r="L290" s="213" t="s">
        <v>19</v>
      </c>
      <c r="M290" s="209" t="s">
        <v>19</v>
      </c>
      <c r="N290" s="211" t="s">
        <v>19</v>
      </c>
      <c r="O290" s="576">
        <v>0</v>
      </c>
    </row>
    <row r="291" spans="1:15" ht="16.5" thickBot="1">
      <c r="A291" s="835"/>
      <c r="B291" s="245"/>
      <c r="C291" s="247"/>
      <c r="D291" s="248"/>
      <c r="E291" s="249"/>
      <c r="F291" s="111"/>
      <c r="G291" s="111"/>
      <c r="H291" s="111"/>
      <c r="I291" s="111"/>
      <c r="J291" s="111"/>
      <c r="K291" s="111"/>
      <c r="L291" s="111"/>
      <c r="M291" s="111"/>
      <c r="N291" s="250"/>
      <c r="O291" s="838"/>
    </row>
    <row r="292" spans="1:15" ht="16.5" thickBot="1">
      <c r="A292" s="160"/>
      <c r="B292" s="19" t="s">
        <v>6</v>
      </c>
      <c r="C292" s="20"/>
      <c r="D292" s="21"/>
      <c r="E292" s="22"/>
      <c r="F292" s="179">
        <f>SUM(F290:F291)</f>
        <v>0</v>
      </c>
      <c r="G292" s="179">
        <f>SUM(G290:G291)</f>
        <v>0</v>
      </c>
      <c r="H292" s="179">
        <f>SUM(H290:H290)</f>
        <v>0</v>
      </c>
      <c r="I292" s="24">
        <v>0</v>
      </c>
      <c r="J292" s="24">
        <v>0</v>
      </c>
      <c r="K292" s="24">
        <v>0</v>
      </c>
      <c r="L292" s="179">
        <f>SUM(L290:L291)</f>
        <v>0</v>
      </c>
      <c r="M292" s="179">
        <f>SUM(M290:M291)</f>
        <v>0</v>
      </c>
      <c r="N292" s="25"/>
      <c r="O292" s="842">
        <f>SUM(O290:O290)</f>
        <v>0</v>
      </c>
    </row>
    <row r="293" spans="1:15" ht="15.75">
      <c r="A293" s="162"/>
      <c r="B293" s="11"/>
      <c r="C293" s="12"/>
      <c r="D293" s="13"/>
      <c r="E293" s="14"/>
      <c r="F293" s="15"/>
      <c r="G293" s="15"/>
      <c r="H293" s="15"/>
      <c r="I293" s="15"/>
      <c r="J293" s="15"/>
      <c r="K293" s="15"/>
      <c r="L293" s="15"/>
      <c r="M293" s="15"/>
      <c r="N293" s="16"/>
      <c r="O293" s="163"/>
    </row>
    <row r="294" spans="1:15" ht="15.75">
      <c r="A294" s="300">
        <v>2</v>
      </c>
      <c r="B294" s="253" t="s">
        <v>32</v>
      </c>
      <c r="C294" s="254" t="s">
        <v>19</v>
      </c>
      <c r="D294" s="222"/>
      <c r="E294" s="234" t="s">
        <v>19</v>
      </c>
      <c r="F294" s="209" t="s">
        <v>19</v>
      </c>
      <c r="G294" s="210" t="s">
        <v>19</v>
      </c>
      <c r="H294" s="211" t="s">
        <v>19</v>
      </c>
      <c r="I294" s="212">
        <v>0</v>
      </c>
      <c r="J294" s="212">
        <v>0</v>
      </c>
      <c r="K294" s="212">
        <v>0</v>
      </c>
      <c r="L294" s="213" t="s">
        <v>19</v>
      </c>
      <c r="M294" s="209" t="s">
        <v>19</v>
      </c>
      <c r="N294" s="211" t="s">
        <v>19</v>
      </c>
      <c r="O294" s="576">
        <v>0</v>
      </c>
    </row>
    <row r="295" spans="1:15" ht="16.5" thickBot="1">
      <c r="A295" s="158"/>
      <c r="B295" s="246"/>
      <c r="C295" s="247"/>
      <c r="D295" s="248"/>
      <c r="E295" s="249"/>
      <c r="F295" s="111"/>
      <c r="G295" s="111"/>
      <c r="H295" s="111"/>
      <c r="I295" s="111"/>
      <c r="J295" s="111"/>
      <c r="K295" s="111"/>
      <c r="L295" s="111"/>
      <c r="M295" s="111"/>
      <c r="N295" s="250"/>
      <c r="O295" s="838"/>
    </row>
    <row r="296" spans="1:15" ht="16.5" thickBot="1">
      <c r="A296" s="160"/>
      <c r="B296" s="124" t="s">
        <v>19</v>
      </c>
      <c r="C296" s="125" t="s">
        <v>19</v>
      </c>
      <c r="D296" s="126"/>
      <c r="E296" s="127" t="s">
        <v>19</v>
      </c>
      <c r="F296" s="23">
        <f>SUM(F294:F295)</f>
        <v>0</v>
      </c>
      <c r="G296" s="23">
        <f>SUM(G294:G294)</f>
        <v>0</v>
      </c>
      <c r="H296" s="23">
        <f>SUM(H294:H294)</f>
        <v>0</v>
      </c>
      <c r="I296" s="24">
        <v>0</v>
      </c>
      <c r="J296" s="24">
        <v>0</v>
      </c>
      <c r="K296" s="24">
        <v>0</v>
      </c>
      <c r="L296" s="23">
        <f>SUM(L294:L294)</f>
        <v>0</v>
      </c>
      <c r="M296" s="23">
        <f>SUM(M294:M294)</f>
        <v>0</v>
      </c>
      <c r="N296" s="25"/>
      <c r="O296" s="161">
        <v>0</v>
      </c>
    </row>
    <row r="297" spans="1:15" ht="15.75">
      <c r="A297" s="802"/>
      <c r="B297" s="71"/>
      <c r="C297" s="72"/>
      <c r="D297" s="75"/>
      <c r="E297" s="71"/>
      <c r="F297" s="71"/>
      <c r="G297" s="71"/>
      <c r="H297" s="71"/>
      <c r="I297" s="71"/>
      <c r="J297" s="71"/>
      <c r="K297" s="71"/>
      <c r="L297" s="71"/>
      <c r="M297" s="71"/>
      <c r="N297" s="71"/>
      <c r="O297" s="803"/>
    </row>
    <row r="298" spans="1:15" ht="15.75">
      <c r="A298" s="845">
        <v>3</v>
      </c>
      <c r="B298" s="218" t="s">
        <v>33</v>
      </c>
      <c r="C298" s="254" t="s">
        <v>19</v>
      </c>
      <c r="D298" s="222"/>
      <c r="E298" s="234" t="s">
        <v>19</v>
      </c>
      <c r="F298" s="209" t="s">
        <v>19</v>
      </c>
      <c r="G298" s="210" t="s">
        <v>19</v>
      </c>
      <c r="H298" s="211" t="s">
        <v>19</v>
      </c>
      <c r="I298" s="212">
        <v>0</v>
      </c>
      <c r="J298" s="212">
        <v>0</v>
      </c>
      <c r="K298" s="212">
        <v>0</v>
      </c>
      <c r="L298" s="213" t="s">
        <v>19</v>
      </c>
      <c r="M298" s="209" t="s">
        <v>19</v>
      </c>
      <c r="N298" s="225"/>
      <c r="O298" s="577" t="s">
        <v>19</v>
      </c>
    </row>
    <row r="299" spans="1:15" ht="16.5" thickBot="1">
      <c r="A299" s="804"/>
      <c r="B299" s="220"/>
      <c r="C299" s="76"/>
      <c r="D299" s="73"/>
      <c r="E299" s="71"/>
      <c r="F299" s="73"/>
      <c r="G299" s="73"/>
      <c r="H299" s="73"/>
      <c r="I299" s="77"/>
      <c r="J299" s="77"/>
      <c r="K299" s="77"/>
      <c r="L299" s="78"/>
      <c r="M299" s="77"/>
      <c r="N299" s="73"/>
      <c r="O299" s="578"/>
    </row>
    <row r="300" spans="1:15" ht="16.5" thickBot="1">
      <c r="A300" s="805"/>
      <c r="B300" s="50" t="s">
        <v>27</v>
      </c>
      <c r="C300" s="131" t="s">
        <v>19</v>
      </c>
      <c r="D300" s="21"/>
      <c r="E300" s="132" t="s">
        <v>19</v>
      </c>
      <c r="F300" s="23">
        <f>SUM(F298:F299)</f>
        <v>0</v>
      </c>
      <c r="G300" s="23">
        <f>SUM(G298:G298)</f>
        <v>0</v>
      </c>
      <c r="H300" s="23">
        <f>SUM(H298:H298)</f>
        <v>0</v>
      </c>
      <c r="I300" s="24">
        <v>0</v>
      </c>
      <c r="J300" s="24">
        <v>0</v>
      </c>
      <c r="K300" s="24">
        <v>0</v>
      </c>
      <c r="L300" s="23">
        <f>SUM(L298:L298)</f>
        <v>0</v>
      </c>
      <c r="M300" s="23">
        <f>SUM(M298:M298)</f>
        <v>0</v>
      </c>
      <c r="N300" s="83"/>
      <c r="O300" s="161">
        <v>0</v>
      </c>
    </row>
    <row r="301" spans="1:15" ht="15.75">
      <c r="A301" s="169"/>
      <c r="B301" s="45"/>
      <c r="C301" s="794"/>
      <c r="D301" s="795"/>
      <c r="E301" s="145"/>
      <c r="F301" s="45"/>
      <c r="G301" s="45"/>
      <c r="H301" s="45"/>
      <c r="I301" s="145"/>
      <c r="J301" s="45"/>
      <c r="K301" s="45"/>
      <c r="L301" s="45"/>
      <c r="M301" s="45"/>
      <c r="N301" s="255"/>
      <c r="O301" s="274"/>
    </row>
    <row r="302" spans="1:15" ht="15.75">
      <c r="A302" s="303">
        <v>4</v>
      </c>
      <c r="B302" s="233" t="s">
        <v>34</v>
      </c>
      <c r="C302" s="221" t="s">
        <v>19</v>
      </c>
      <c r="D302" s="222"/>
      <c r="E302" s="223" t="s">
        <v>19</v>
      </c>
      <c r="F302" s="224" t="s">
        <v>19</v>
      </c>
      <c r="G302" s="224" t="s">
        <v>19</v>
      </c>
      <c r="H302" s="224" t="s">
        <v>19</v>
      </c>
      <c r="I302" s="258">
        <v>0</v>
      </c>
      <c r="J302" s="258">
        <v>0</v>
      </c>
      <c r="K302" s="258">
        <v>0</v>
      </c>
      <c r="L302" s="224" t="s">
        <v>19</v>
      </c>
      <c r="M302" s="224" t="s">
        <v>19</v>
      </c>
      <c r="N302" s="224" t="s">
        <v>19</v>
      </c>
      <c r="O302" s="304" t="s">
        <v>19</v>
      </c>
    </row>
    <row r="303" spans="1:15" ht="16.5" thickBot="1">
      <c r="A303" s="806"/>
      <c r="B303" s="220"/>
      <c r="C303" s="76"/>
      <c r="D303" s="73"/>
      <c r="E303" s="71"/>
      <c r="F303" s="73"/>
      <c r="G303" s="73"/>
      <c r="H303" s="73"/>
      <c r="I303" s="77"/>
      <c r="J303" s="77"/>
      <c r="K303" s="77"/>
      <c r="L303" s="78"/>
      <c r="M303" s="77"/>
      <c r="N303" s="73"/>
      <c r="O303" s="578"/>
    </row>
    <row r="304" spans="1:15" ht="16.5" thickBot="1">
      <c r="A304" s="190"/>
      <c r="B304" s="50" t="s">
        <v>27</v>
      </c>
      <c r="C304" s="131" t="s">
        <v>19</v>
      </c>
      <c r="D304" s="21"/>
      <c r="E304" s="132" t="s">
        <v>19</v>
      </c>
      <c r="F304" s="23">
        <f>SUM(F302:F303)</f>
        <v>0</v>
      </c>
      <c r="G304" s="23">
        <f>SUM(G302:G302)</f>
        <v>0</v>
      </c>
      <c r="H304" s="23">
        <f>SUM(H302:H302)</f>
        <v>0</v>
      </c>
      <c r="I304" s="24">
        <v>0</v>
      </c>
      <c r="J304" s="24">
        <v>0</v>
      </c>
      <c r="K304" s="24">
        <v>0</v>
      </c>
      <c r="L304" s="23">
        <f>SUM(L302:L302)</f>
        <v>0</v>
      </c>
      <c r="M304" s="23">
        <f>SUM(M302:M302)</f>
        <v>0</v>
      </c>
      <c r="N304" s="83"/>
      <c r="O304" s="161">
        <v>0</v>
      </c>
    </row>
    <row r="305" spans="1:15" ht="15.75">
      <c r="A305" s="807"/>
      <c r="B305" s="260"/>
      <c r="C305" s="261"/>
      <c r="D305" s="133"/>
      <c r="E305" s="260"/>
      <c r="F305" s="262"/>
      <c r="G305" s="262"/>
      <c r="H305" s="262"/>
      <c r="I305" s="262"/>
      <c r="J305" s="262"/>
      <c r="K305" s="262"/>
      <c r="L305" s="262"/>
      <c r="M305" s="263"/>
      <c r="N305" s="260"/>
      <c r="O305" s="808"/>
    </row>
    <row r="306" spans="1:15" ht="15.75">
      <c r="A306" s="305">
        <v>5</v>
      </c>
      <c r="B306" s="233" t="s">
        <v>35</v>
      </c>
      <c r="C306" s="264">
        <v>11107</v>
      </c>
      <c r="D306" s="222" t="s">
        <v>28</v>
      </c>
      <c r="E306" s="267" t="s">
        <v>20</v>
      </c>
      <c r="F306" s="265">
        <v>245</v>
      </c>
      <c r="G306" s="266">
        <v>136</v>
      </c>
      <c r="H306" s="268">
        <f>SUM(F306:G306)</f>
        <v>381</v>
      </c>
      <c r="I306" s="391">
        <v>0</v>
      </c>
      <c r="J306" s="391">
        <v>0</v>
      </c>
      <c r="K306" s="392">
        <v>0</v>
      </c>
      <c r="L306" s="393">
        <v>0</v>
      </c>
      <c r="M306" s="393">
        <f>SUM(I306:L306)</f>
        <v>0</v>
      </c>
      <c r="N306" s="269" t="s">
        <v>43</v>
      </c>
      <c r="O306" s="270">
        <v>296600000</v>
      </c>
    </row>
    <row r="307" spans="1:15" ht="16.5" thickBot="1">
      <c r="A307" s="839"/>
      <c r="B307" s="53"/>
      <c r="C307" s="226"/>
      <c r="D307" s="227"/>
      <c r="E307" s="400" t="s">
        <v>30</v>
      </c>
      <c r="F307" s="401">
        <v>154</v>
      </c>
      <c r="G307" s="401">
        <v>62</v>
      </c>
      <c r="H307" s="268">
        <f>SUM(F307:G307)</f>
        <v>216</v>
      </c>
      <c r="I307" s="391">
        <v>0</v>
      </c>
      <c r="J307" s="391">
        <v>0</v>
      </c>
      <c r="K307" s="392">
        <v>0</v>
      </c>
      <c r="L307" s="342">
        <v>19</v>
      </c>
      <c r="M307" s="342">
        <f>SUM(I307:L307)</f>
        <v>19</v>
      </c>
      <c r="N307" s="27" t="s">
        <v>57</v>
      </c>
      <c r="O307" s="466"/>
    </row>
    <row r="308" spans="1:15" ht="16.5" thickBot="1">
      <c r="A308" s="813"/>
      <c r="B308" s="50" t="s">
        <v>27</v>
      </c>
      <c r="C308" s="112">
        <f>C306</f>
        <v>11107</v>
      </c>
      <c r="D308" s="60"/>
      <c r="E308" s="61"/>
      <c r="F308" s="67">
        <f>SUM(F306:F307)</f>
        <v>399</v>
      </c>
      <c r="G308" s="67">
        <f t="shared" ref="G308:M308" si="23">SUM(G306:G307)</f>
        <v>198</v>
      </c>
      <c r="H308" s="67">
        <f t="shared" si="23"/>
        <v>597</v>
      </c>
      <c r="I308" s="67">
        <f t="shared" si="23"/>
        <v>0</v>
      </c>
      <c r="J308" s="67">
        <f t="shared" si="23"/>
        <v>0</v>
      </c>
      <c r="K308" s="67">
        <f t="shared" si="23"/>
        <v>0</v>
      </c>
      <c r="L308" s="67">
        <f t="shared" si="23"/>
        <v>19</v>
      </c>
      <c r="M308" s="67">
        <f t="shared" si="23"/>
        <v>19</v>
      </c>
      <c r="N308" s="61"/>
      <c r="O308" s="840">
        <f>O306</f>
        <v>296600000</v>
      </c>
    </row>
    <row r="310" spans="1:15">
      <c r="N310" s="1" t="s">
        <v>259</v>
      </c>
    </row>
    <row r="311" spans="1:15">
      <c r="A311" s="1457" t="s">
        <v>36</v>
      </c>
      <c r="B311" s="1457"/>
      <c r="C311" s="1457"/>
      <c r="F311" s="1457"/>
      <c r="G311" s="1457"/>
      <c r="H311" s="1457"/>
    </row>
    <row r="312" spans="1:15" ht="15.75">
      <c r="A312" s="1457" t="s">
        <v>37</v>
      </c>
      <c r="B312" s="1457"/>
      <c r="C312" s="1457"/>
      <c r="E312" s="1457"/>
      <c r="F312" s="1457"/>
      <c r="G312" s="1457"/>
      <c r="H312" s="1457"/>
      <c r="I312" s="1457"/>
      <c r="J312" s="1457"/>
      <c r="K312" s="1457"/>
      <c r="M312" s="1458" t="s">
        <v>58</v>
      </c>
      <c r="N312" s="1458"/>
    </row>
    <row r="313" spans="1:15" ht="15.75">
      <c r="M313" s="41"/>
      <c r="N313" s="135"/>
    </row>
    <row r="314" spans="1:15" ht="15.75">
      <c r="M314" s="41"/>
      <c r="N314" s="135"/>
    </row>
    <row r="315" spans="1:15" ht="15.75">
      <c r="M315" s="41"/>
      <c r="N315" s="135"/>
    </row>
    <row r="316" spans="1:15" ht="15.75">
      <c r="A316" s="1470" t="s">
        <v>38</v>
      </c>
      <c r="B316" s="1470"/>
      <c r="C316" s="1470"/>
      <c r="F316" s="1470"/>
      <c r="G316" s="1470"/>
      <c r="H316" s="1470"/>
      <c r="M316" s="1471" t="s">
        <v>39</v>
      </c>
      <c r="N316" s="1471"/>
    </row>
    <row r="317" spans="1:15" ht="15.75">
      <c r="A317" s="1457" t="s">
        <v>40</v>
      </c>
      <c r="B317" s="1457"/>
      <c r="C317" s="1457"/>
      <c r="F317" s="1457"/>
      <c r="G317" s="1457"/>
      <c r="H317" s="1457"/>
      <c r="M317" s="1458" t="s">
        <v>41</v>
      </c>
      <c r="N317" s="1458"/>
    </row>
    <row r="333" spans="1:15" ht="15.75">
      <c r="A333" s="1508" t="s">
        <v>145</v>
      </c>
      <c r="B333" s="1508"/>
      <c r="C333" s="1508"/>
      <c r="D333" s="1508"/>
      <c r="E333" s="1508"/>
      <c r="F333" s="1508"/>
      <c r="G333" s="1508"/>
      <c r="H333" s="1508"/>
      <c r="I333" s="1508"/>
      <c r="J333" s="1508"/>
      <c r="K333" s="1508"/>
      <c r="L333" s="1508"/>
      <c r="M333" s="1508"/>
      <c r="N333" s="1508"/>
      <c r="O333" s="1508"/>
    </row>
    <row r="334" spans="1:15" ht="15.75">
      <c r="A334" s="1445" t="s">
        <v>213</v>
      </c>
      <c r="B334" s="1445"/>
      <c r="C334" s="1445"/>
      <c r="D334" s="1445"/>
      <c r="E334" s="1445"/>
      <c r="F334" s="1445"/>
      <c r="G334" s="1445"/>
      <c r="H334" s="1445"/>
      <c r="I334" s="1445"/>
      <c r="J334" s="1445"/>
      <c r="K334" s="1445"/>
      <c r="L334" s="1445"/>
      <c r="M334" s="1445"/>
      <c r="N334" s="1445"/>
      <c r="O334" s="1445"/>
    </row>
    <row r="335" spans="1:15" ht="19.5" thickBot="1">
      <c r="A335" s="3"/>
      <c r="B335" s="3"/>
      <c r="C335" s="3"/>
      <c r="D335" s="3"/>
      <c r="E335" s="2"/>
      <c r="F335" s="2"/>
      <c r="G335" s="2"/>
      <c r="H335" s="2"/>
      <c r="I335" s="2"/>
      <c r="J335" s="2"/>
      <c r="K335" s="2"/>
      <c r="L335" s="2"/>
      <c r="M335" s="2"/>
      <c r="N335" s="2"/>
      <c r="O335" s="2"/>
    </row>
    <row r="336" spans="1:15" ht="15.75">
      <c r="A336" s="1474" t="s">
        <v>0</v>
      </c>
      <c r="B336" s="150" t="s">
        <v>1</v>
      </c>
      <c r="C336" s="1476" t="s">
        <v>2</v>
      </c>
      <c r="D336" s="1477"/>
      <c r="E336" s="1478" t="s">
        <v>3</v>
      </c>
      <c r="F336" s="1480" t="s">
        <v>4</v>
      </c>
      <c r="G336" s="1481"/>
      <c r="H336" s="1482"/>
      <c r="I336" s="1483" t="s">
        <v>5</v>
      </c>
      <c r="J336" s="1483"/>
      <c r="K336" s="1483"/>
      <c r="L336" s="1483"/>
      <c r="M336" s="150" t="s">
        <v>6</v>
      </c>
      <c r="N336" s="1478" t="s">
        <v>7</v>
      </c>
      <c r="O336" s="151" t="s">
        <v>8</v>
      </c>
    </row>
    <row r="337" spans="1:15" ht="15.75">
      <c r="A337" s="1475"/>
      <c r="B337" s="5" t="s">
        <v>9</v>
      </c>
      <c r="C337" s="1484" t="s">
        <v>10</v>
      </c>
      <c r="D337" s="1485"/>
      <c r="E337" s="1479"/>
      <c r="F337" s="796" t="s">
        <v>11</v>
      </c>
      <c r="G337" s="796" t="s">
        <v>12</v>
      </c>
      <c r="H337" s="796" t="s">
        <v>6</v>
      </c>
      <c r="I337" s="796" t="s">
        <v>13</v>
      </c>
      <c r="J337" s="796" t="s">
        <v>14</v>
      </c>
      <c r="K337" s="796" t="s">
        <v>15</v>
      </c>
      <c r="L337" s="796" t="s">
        <v>16</v>
      </c>
      <c r="M337" s="5" t="s">
        <v>17</v>
      </c>
      <c r="N337" s="1479"/>
      <c r="O337" s="152" t="s">
        <v>18</v>
      </c>
    </row>
    <row r="338" spans="1:15" ht="16.5" thickBot="1">
      <c r="A338" s="153">
        <v>1</v>
      </c>
      <c r="B338" s="6">
        <v>2</v>
      </c>
      <c r="C338" s="1461">
        <v>3</v>
      </c>
      <c r="D338" s="1462"/>
      <c r="E338" s="6">
        <v>4</v>
      </c>
      <c r="F338" s="6">
        <v>5</v>
      </c>
      <c r="G338" s="6">
        <v>7</v>
      </c>
      <c r="H338" s="6">
        <v>8</v>
      </c>
      <c r="I338" s="6">
        <v>9</v>
      </c>
      <c r="J338" s="6">
        <v>10</v>
      </c>
      <c r="K338" s="6">
        <v>11</v>
      </c>
      <c r="L338" s="6">
        <v>12</v>
      </c>
      <c r="M338" s="6">
        <v>13</v>
      </c>
      <c r="N338" s="6">
        <v>14</v>
      </c>
      <c r="O338" s="154">
        <v>15</v>
      </c>
    </row>
    <row r="339" spans="1:15" ht="15.75">
      <c r="A339" s="298"/>
      <c r="B339" s="236"/>
      <c r="C339" s="237"/>
      <c r="D339" s="238"/>
      <c r="E339" s="239"/>
      <c r="F339" s="240"/>
      <c r="G339" s="240"/>
      <c r="H339" s="240"/>
      <c r="I339" s="241"/>
      <c r="J339" s="241"/>
      <c r="K339" s="241"/>
      <c r="L339" s="240"/>
      <c r="M339" s="240"/>
      <c r="N339" s="242"/>
      <c r="O339" s="299"/>
    </row>
    <row r="340" spans="1:15" ht="15.75">
      <c r="A340" s="835">
        <v>1</v>
      </c>
      <c r="B340" s="245" t="s">
        <v>31</v>
      </c>
      <c r="C340" s="254" t="s">
        <v>19</v>
      </c>
      <c r="D340" s="222"/>
      <c r="E340" s="234" t="s">
        <v>19</v>
      </c>
      <c r="F340" s="209" t="s">
        <v>19</v>
      </c>
      <c r="G340" s="210" t="s">
        <v>19</v>
      </c>
      <c r="H340" s="211" t="s">
        <v>19</v>
      </c>
      <c r="I340" s="212">
        <v>0</v>
      </c>
      <c r="J340" s="212">
        <v>0</v>
      </c>
      <c r="K340" s="212">
        <v>0</v>
      </c>
      <c r="L340" s="213" t="s">
        <v>19</v>
      </c>
      <c r="M340" s="209" t="s">
        <v>19</v>
      </c>
      <c r="N340" s="211" t="s">
        <v>19</v>
      </c>
      <c r="O340" s="576">
        <v>0</v>
      </c>
    </row>
    <row r="341" spans="1:15" ht="16.5" thickBot="1">
      <c r="A341" s="835"/>
      <c r="B341" s="245"/>
      <c r="C341" s="247"/>
      <c r="D341" s="248"/>
      <c r="E341" s="249"/>
      <c r="F341" s="111"/>
      <c r="G341" s="111"/>
      <c r="H341" s="111"/>
      <c r="I341" s="111"/>
      <c r="J341" s="111"/>
      <c r="K341" s="111"/>
      <c r="L341" s="111"/>
      <c r="M341" s="111"/>
      <c r="N341" s="250"/>
      <c r="O341" s="838"/>
    </row>
    <row r="342" spans="1:15" ht="16.5" thickBot="1">
      <c r="A342" s="160"/>
      <c r="B342" s="19" t="s">
        <v>6</v>
      </c>
      <c r="C342" s="20"/>
      <c r="D342" s="21"/>
      <c r="E342" s="22"/>
      <c r="F342" s="179">
        <f>SUM(F340:F341)</f>
        <v>0</v>
      </c>
      <c r="G342" s="179">
        <f>SUM(G340:G341)</f>
        <v>0</v>
      </c>
      <c r="H342" s="179">
        <f>SUM(H340:H340)</f>
        <v>0</v>
      </c>
      <c r="I342" s="24">
        <v>0</v>
      </c>
      <c r="J342" s="24">
        <v>0</v>
      </c>
      <c r="K342" s="24">
        <v>0</v>
      </c>
      <c r="L342" s="179">
        <f>SUM(L340:L341)</f>
        <v>0</v>
      </c>
      <c r="M342" s="179">
        <f>SUM(M340:M341)</f>
        <v>0</v>
      </c>
      <c r="N342" s="25"/>
      <c r="O342" s="842">
        <f>SUM(O340:O340)</f>
        <v>0</v>
      </c>
    </row>
    <row r="343" spans="1:15" ht="15.75">
      <c r="A343" s="162"/>
      <c r="B343" s="11"/>
      <c r="C343" s="12"/>
      <c r="D343" s="13"/>
      <c r="E343" s="14"/>
      <c r="F343" s="15"/>
      <c r="G343" s="15"/>
      <c r="H343" s="15"/>
      <c r="I343" s="15"/>
      <c r="J343" s="15"/>
      <c r="K343" s="15"/>
      <c r="L343" s="15"/>
      <c r="M343" s="15"/>
      <c r="N343" s="16"/>
      <c r="O343" s="163"/>
    </row>
    <row r="344" spans="1:15" ht="15.75">
      <c r="A344" s="300">
        <v>2</v>
      </c>
      <c r="B344" s="253" t="s">
        <v>32</v>
      </c>
      <c r="C344" s="414"/>
      <c r="D344" s="222"/>
      <c r="E344" s="381"/>
      <c r="F344" s="296"/>
      <c r="G344" s="429"/>
      <c r="H344" s="454"/>
      <c r="I344" s="420"/>
      <c r="J344" s="420"/>
      <c r="K344" s="420"/>
      <c r="L344" s="420"/>
      <c r="M344" s="296"/>
      <c r="N344" s="211"/>
      <c r="O344" s="576">
        <v>0</v>
      </c>
    </row>
    <row r="345" spans="1:15" ht="16.5" thickBot="1">
      <c r="A345" s="158"/>
      <c r="B345" s="246"/>
      <c r="C345" s="247"/>
      <c r="D345" s="248"/>
      <c r="E345" s="249"/>
      <c r="F345" s="111"/>
      <c r="G345" s="111"/>
      <c r="H345" s="111"/>
      <c r="I345" s="111"/>
      <c r="J345" s="111"/>
      <c r="K345" s="111"/>
      <c r="L345" s="111"/>
      <c r="M345" s="111"/>
      <c r="N345" s="250"/>
      <c r="O345" s="838"/>
    </row>
    <row r="346" spans="1:15" ht="16.5" thickBot="1">
      <c r="A346" s="160"/>
      <c r="B346" s="124" t="s">
        <v>19</v>
      </c>
      <c r="C346" s="125" t="s">
        <v>19</v>
      </c>
      <c r="D346" s="126"/>
      <c r="E346" s="127" t="s">
        <v>19</v>
      </c>
      <c r="F346" s="23">
        <f>SUM(F344:F345)</f>
        <v>0</v>
      </c>
      <c r="G346" s="23">
        <f>SUM(G344:G344)</f>
        <v>0</v>
      </c>
      <c r="H346" s="23">
        <f>SUM(H344:H344)</f>
        <v>0</v>
      </c>
      <c r="I346" s="24">
        <v>0</v>
      </c>
      <c r="J346" s="24">
        <v>0</v>
      </c>
      <c r="K346" s="24">
        <v>0</v>
      </c>
      <c r="L346" s="23">
        <f>SUM(L344:L344)</f>
        <v>0</v>
      </c>
      <c r="M346" s="23">
        <f>SUM(M344:M344)</f>
        <v>0</v>
      </c>
      <c r="N346" s="25"/>
      <c r="O346" s="161">
        <v>0</v>
      </c>
    </row>
    <row r="347" spans="1:15" ht="15.75">
      <c r="A347" s="802"/>
      <c r="B347" s="71"/>
      <c r="C347" s="72"/>
      <c r="D347" s="75"/>
      <c r="E347" s="71"/>
      <c r="F347" s="71"/>
      <c r="G347" s="71"/>
      <c r="H347" s="71"/>
      <c r="I347" s="71"/>
      <c r="J347" s="71"/>
      <c r="K347" s="71"/>
      <c r="L347" s="71"/>
      <c r="M347" s="71"/>
      <c r="N347" s="71"/>
      <c r="O347" s="803"/>
    </row>
    <row r="348" spans="1:15" ht="15.75">
      <c r="A348" s="845">
        <v>3</v>
      </c>
      <c r="B348" s="218" t="s">
        <v>33</v>
      </c>
      <c r="C348" s="414"/>
      <c r="D348" s="222"/>
      <c r="E348" s="381"/>
      <c r="F348" s="296"/>
      <c r="G348" s="429"/>
      <c r="H348" s="296"/>
      <c r="I348" s="420"/>
      <c r="J348" s="420"/>
      <c r="K348" s="420"/>
      <c r="L348" s="420"/>
      <c r="M348" s="296"/>
      <c r="N348" s="225"/>
      <c r="O348" s="577" t="s">
        <v>19</v>
      </c>
    </row>
    <row r="349" spans="1:15" ht="16.5" thickBot="1">
      <c r="A349" s="804"/>
      <c r="B349" s="220"/>
      <c r="C349" s="76"/>
      <c r="D349" s="73"/>
      <c r="E349" s="71"/>
      <c r="F349" s="73"/>
      <c r="G349" s="73"/>
      <c r="H349" s="73"/>
      <c r="I349" s="77"/>
      <c r="J349" s="77"/>
      <c r="K349" s="77"/>
      <c r="L349" s="78"/>
      <c r="M349" s="77"/>
      <c r="N349" s="73"/>
      <c r="O349" s="578"/>
    </row>
    <row r="350" spans="1:15" ht="16.5" thickBot="1">
      <c r="A350" s="805"/>
      <c r="B350" s="50" t="s">
        <v>27</v>
      </c>
      <c r="C350" s="131" t="s">
        <v>19</v>
      </c>
      <c r="D350" s="21"/>
      <c r="E350" s="132" t="s">
        <v>19</v>
      </c>
      <c r="F350" s="425">
        <f>SUM(F348:F349)</f>
        <v>0</v>
      </c>
      <c r="G350" s="426">
        <f>SUM(G348:G348)</f>
        <v>0</v>
      </c>
      <c r="H350" s="427">
        <f>SUM(H348:H348)</f>
        <v>0</v>
      </c>
      <c r="I350" s="428">
        <v>0</v>
      </c>
      <c r="J350" s="428">
        <v>0</v>
      </c>
      <c r="K350" s="428">
        <v>0</v>
      </c>
      <c r="L350" s="426">
        <f>SUM(L348:L348)</f>
        <v>0</v>
      </c>
      <c r="M350" s="426">
        <f>SUM(M348:M348)</f>
        <v>0</v>
      </c>
      <c r="N350" s="83"/>
      <c r="O350" s="161">
        <v>0</v>
      </c>
    </row>
    <row r="351" spans="1:15" ht="15.75">
      <c r="A351" s="169"/>
      <c r="B351" s="45"/>
      <c r="C351" s="794"/>
      <c r="D351" s="795"/>
      <c r="E351" s="145"/>
      <c r="F351" s="45"/>
      <c r="G351" s="45"/>
      <c r="H351" s="45"/>
      <c r="I351" s="145"/>
      <c r="J351" s="45"/>
      <c r="K351" s="45"/>
      <c r="L351" s="45"/>
      <c r="M351" s="45"/>
      <c r="N351" s="255"/>
      <c r="O351" s="274"/>
    </row>
    <row r="352" spans="1:15" ht="15.75">
      <c r="A352" s="303">
        <v>4</v>
      </c>
      <c r="B352" s="233" t="s">
        <v>34</v>
      </c>
      <c r="C352" s="221" t="s">
        <v>19</v>
      </c>
      <c r="D352" s="222"/>
      <c r="E352" s="223" t="s">
        <v>19</v>
      </c>
      <c r="F352" s="224" t="s">
        <v>19</v>
      </c>
      <c r="G352" s="224" t="s">
        <v>19</v>
      </c>
      <c r="H352" s="224" t="s">
        <v>19</v>
      </c>
      <c r="I352" s="258">
        <v>0</v>
      </c>
      <c r="J352" s="258">
        <v>0</v>
      </c>
      <c r="K352" s="258">
        <v>0</v>
      </c>
      <c r="L352" s="224" t="s">
        <v>19</v>
      </c>
      <c r="M352" s="224" t="s">
        <v>19</v>
      </c>
      <c r="N352" s="224" t="s">
        <v>19</v>
      </c>
      <c r="O352" s="304" t="s">
        <v>19</v>
      </c>
    </row>
    <row r="353" spans="1:15" ht="16.5" thickBot="1">
      <c r="A353" s="806"/>
      <c r="B353" s="220"/>
      <c r="C353" s="76"/>
      <c r="D353" s="73"/>
      <c r="E353" s="71"/>
      <c r="F353" s="73"/>
      <c r="G353" s="73"/>
      <c r="H353" s="73"/>
      <c r="I353" s="77"/>
      <c r="J353" s="77"/>
      <c r="K353" s="77"/>
      <c r="L353" s="78"/>
      <c r="M353" s="77"/>
      <c r="N353" s="73"/>
      <c r="O353" s="578"/>
    </row>
    <row r="354" spans="1:15" ht="16.5" thickBot="1">
      <c r="A354" s="190"/>
      <c r="B354" s="50" t="s">
        <v>27</v>
      </c>
      <c r="C354" s="131" t="s">
        <v>19</v>
      </c>
      <c r="D354" s="21"/>
      <c r="E354" s="132" t="s">
        <v>19</v>
      </c>
      <c r="F354" s="23">
        <f>SUM(F352:F353)</f>
        <v>0</v>
      </c>
      <c r="G354" s="23">
        <f>SUM(G352:G352)</f>
        <v>0</v>
      </c>
      <c r="H354" s="23">
        <f>SUM(H352:H352)</f>
        <v>0</v>
      </c>
      <c r="I354" s="24">
        <v>0</v>
      </c>
      <c r="J354" s="24">
        <v>0</v>
      </c>
      <c r="K354" s="24">
        <v>0</v>
      </c>
      <c r="L354" s="23">
        <f>SUM(L352:L352)</f>
        <v>0</v>
      </c>
      <c r="M354" s="23">
        <f>SUM(M352:M352)</f>
        <v>0</v>
      </c>
      <c r="N354" s="83"/>
      <c r="O354" s="161">
        <v>0</v>
      </c>
    </row>
    <row r="355" spans="1:15" ht="15.75">
      <c r="A355" s="807"/>
      <c r="B355" s="260"/>
      <c r="C355" s="261"/>
      <c r="D355" s="133"/>
      <c r="E355" s="260"/>
      <c r="F355" s="262"/>
      <c r="G355" s="262"/>
      <c r="H355" s="262"/>
      <c r="I355" s="262"/>
      <c r="J355" s="262"/>
      <c r="K355" s="262"/>
      <c r="L355" s="262"/>
      <c r="M355" s="263"/>
      <c r="N355" s="260"/>
      <c r="O355" s="808"/>
    </row>
    <row r="356" spans="1:15" ht="15.75">
      <c r="A356" s="305">
        <v>5</v>
      </c>
      <c r="B356" s="233" t="s">
        <v>35</v>
      </c>
      <c r="C356" s="254" t="s">
        <v>19</v>
      </c>
      <c r="D356" s="222"/>
      <c r="E356" s="234" t="s">
        <v>19</v>
      </c>
      <c r="F356" s="209" t="s">
        <v>19</v>
      </c>
      <c r="G356" s="210" t="s">
        <v>19</v>
      </c>
      <c r="H356" s="211" t="s">
        <v>19</v>
      </c>
      <c r="I356" s="212">
        <v>0</v>
      </c>
      <c r="J356" s="212">
        <v>0</v>
      </c>
      <c r="K356" s="212">
        <v>0</v>
      </c>
      <c r="L356" s="213" t="s">
        <v>19</v>
      </c>
      <c r="M356" s="209" t="s">
        <v>19</v>
      </c>
      <c r="N356" s="211" t="s">
        <v>19</v>
      </c>
      <c r="O356" s="576">
        <v>0</v>
      </c>
    </row>
    <row r="357" spans="1:15" ht="16.5" thickBot="1">
      <c r="A357" s="839"/>
      <c r="B357" s="53"/>
      <c r="C357" s="226"/>
      <c r="D357" s="227"/>
      <c r="E357" s="400"/>
      <c r="F357" s="401"/>
      <c r="G357" s="401"/>
      <c r="H357" s="268"/>
      <c r="I357" s="391"/>
      <c r="J357" s="391"/>
      <c r="K357" s="392"/>
      <c r="L357" s="342"/>
      <c r="M357" s="342"/>
      <c r="N357" s="27"/>
      <c r="O357" s="809"/>
    </row>
    <row r="358" spans="1:15" ht="16.5" thickBot="1">
      <c r="A358" s="813"/>
      <c r="B358" s="50" t="s">
        <v>27</v>
      </c>
      <c r="C358" s="112" t="str">
        <f>C356</f>
        <v>-</v>
      </c>
      <c r="D358" s="60"/>
      <c r="E358" s="61"/>
      <c r="F358" s="51">
        <f t="shared" ref="F358:M358" si="24">SUM(F356:F356)</f>
        <v>0</v>
      </c>
      <c r="G358" s="51">
        <f t="shared" si="24"/>
        <v>0</v>
      </c>
      <c r="H358" s="51">
        <f t="shared" si="24"/>
        <v>0</v>
      </c>
      <c r="I358" s="51">
        <f t="shared" si="24"/>
        <v>0</v>
      </c>
      <c r="J358" s="51">
        <f t="shared" si="24"/>
        <v>0</v>
      </c>
      <c r="K358" s="51">
        <f t="shared" si="24"/>
        <v>0</v>
      </c>
      <c r="L358" s="51">
        <f t="shared" si="24"/>
        <v>0</v>
      </c>
      <c r="M358" s="51">
        <f t="shared" si="24"/>
        <v>0</v>
      </c>
      <c r="N358" s="61"/>
      <c r="O358" s="814"/>
    </row>
    <row r="360" spans="1:15">
      <c r="N360" s="1" t="s">
        <v>254</v>
      </c>
    </row>
    <row r="361" spans="1:15">
      <c r="A361" s="1457" t="s">
        <v>36</v>
      </c>
      <c r="B361" s="1457"/>
      <c r="C361" s="1457"/>
      <c r="F361" s="1457"/>
      <c r="G361" s="1457"/>
      <c r="H361" s="1457"/>
    </row>
    <row r="362" spans="1:15" ht="15.75">
      <c r="A362" s="1457" t="s">
        <v>37</v>
      </c>
      <c r="B362" s="1457"/>
      <c r="C362" s="1457"/>
      <c r="E362" s="1457"/>
      <c r="F362" s="1457"/>
      <c r="G362" s="1457"/>
      <c r="H362" s="1457"/>
      <c r="I362" s="1457"/>
      <c r="J362" s="1457"/>
      <c r="K362" s="1457"/>
      <c r="M362" s="1458" t="s">
        <v>58</v>
      </c>
      <c r="N362" s="1458"/>
    </row>
    <row r="363" spans="1:15" ht="15.75">
      <c r="M363" s="41"/>
      <c r="N363" s="135"/>
    </row>
    <row r="364" spans="1:15" ht="15.75">
      <c r="M364" s="41"/>
      <c r="N364" s="135"/>
    </row>
    <row r="365" spans="1:15" ht="15.75">
      <c r="M365" s="41"/>
      <c r="N365" s="135"/>
    </row>
    <row r="366" spans="1:15" ht="15.75">
      <c r="A366" s="1470" t="s">
        <v>38</v>
      </c>
      <c r="B366" s="1470"/>
      <c r="C366" s="1470"/>
      <c r="F366" s="1470"/>
      <c r="G366" s="1470"/>
      <c r="H366" s="1470"/>
      <c r="M366" s="1471" t="s">
        <v>39</v>
      </c>
      <c r="N366" s="1471"/>
    </row>
    <row r="367" spans="1:15" ht="15.75">
      <c r="A367" s="1457" t="s">
        <v>40</v>
      </c>
      <c r="B367" s="1457"/>
      <c r="C367" s="1457"/>
      <c r="F367" s="1457"/>
      <c r="G367" s="1457"/>
      <c r="H367" s="1457"/>
      <c r="M367" s="1458" t="s">
        <v>41</v>
      </c>
      <c r="N367" s="1458"/>
    </row>
    <row r="384" spans="1:15" ht="15.75">
      <c r="A384" s="1508" t="s">
        <v>145</v>
      </c>
      <c r="B384" s="1508"/>
      <c r="C384" s="1508"/>
      <c r="D384" s="1508"/>
      <c r="E384" s="1508"/>
      <c r="F384" s="1508"/>
      <c r="G384" s="1508"/>
      <c r="H384" s="1508"/>
      <c r="I384" s="1508"/>
      <c r="J384" s="1508"/>
      <c r="K384" s="1508"/>
      <c r="L384" s="1508"/>
      <c r="M384" s="1508"/>
      <c r="N384" s="1508"/>
      <c r="O384" s="1508"/>
    </row>
    <row r="385" spans="1:15" ht="15.75">
      <c r="A385" s="1445" t="s">
        <v>216</v>
      </c>
      <c r="B385" s="1445"/>
      <c r="C385" s="1445"/>
      <c r="D385" s="1445"/>
      <c r="E385" s="1445"/>
      <c r="F385" s="1445"/>
      <c r="G385" s="1445"/>
      <c r="H385" s="1445"/>
      <c r="I385" s="1445"/>
      <c r="J385" s="1445"/>
      <c r="K385" s="1445"/>
      <c r="L385" s="1445"/>
      <c r="M385" s="1445"/>
      <c r="N385" s="1445"/>
      <c r="O385" s="1445"/>
    </row>
    <row r="386" spans="1:15" ht="19.5" thickBot="1">
      <c r="A386" s="3"/>
      <c r="B386" s="3"/>
      <c r="C386" s="3"/>
      <c r="D386" s="3"/>
      <c r="E386" s="2"/>
      <c r="F386" s="2"/>
      <c r="G386" s="2"/>
      <c r="H386" s="2"/>
      <c r="I386" s="2"/>
      <c r="J386" s="2"/>
      <c r="K386" s="2"/>
      <c r="L386" s="2"/>
      <c r="M386" s="2"/>
      <c r="N386" s="2"/>
      <c r="O386" s="2"/>
    </row>
    <row r="387" spans="1:15" ht="15.75">
      <c r="A387" s="1474" t="s">
        <v>0</v>
      </c>
      <c r="B387" s="150" t="s">
        <v>1</v>
      </c>
      <c r="C387" s="1476" t="s">
        <v>2</v>
      </c>
      <c r="D387" s="1477"/>
      <c r="E387" s="1478" t="s">
        <v>3</v>
      </c>
      <c r="F387" s="1480" t="s">
        <v>4</v>
      </c>
      <c r="G387" s="1481"/>
      <c r="H387" s="1482"/>
      <c r="I387" s="1483" t="s">
        <v>5</v>
      </c>
      <c r="J387" s="1483"/>
      <c r="K387" s="1483"/>
      <c r="L387" s="1483"/>
      <c r="M387" s="150" t="s">
        <v>6</v>
      </c>
      <c r="N387" s="1478" t="s">
        <v>7</v>
      </c>
      <c r="O387" s="151" t="s">
        <v>8</v>
      </c>
    </row>
    <row r="388" spans="1:15" ht="15.75">
      <c r="A388" s="1475"/>
      <c r="B388" s="5" t="s">
        <v>9</v>
      </c>
      <c r="C388" s="1484" t="s">
        <v>10</v>
      </c>
      <c r="D388" s="1485"/>
      <c r="E388" s="1479"/>
      <c r="F388" s="1334" t="s">
        <v>11</v>
      </c>
      <c r="G388" s="1334" t="s">
        <v>12</v>
      </c>
      <c r="H388" s="1334" t="s">
        <v>6</v>
      </c>
      <c r="I388" s="1334" t="s">
        <v>13</v>
      </c>
      <c r="J388" s="1334" t="s">
        <v>14</v>
      </c>
      <c r="K388" s="1334" t="s">
        <v>15</v>
      </c>
      <c r="L388" s="1334" t="s">
        <v>16</v>
      </c>
      <c r="M388" s="5" t="s">
        <v>17</v>
      </c>
      <c r="N388" s="1479"/>
      <c r="O388" s="152" t="s">
        <v>18</v>
      </c>
    </row>
    <row r="389" spans="1:15" ht="16.5" thickBot="1">
      <c r="A389" s="153">
        <v>1</v>
      </c>
      <c r="B389" s="6">
        <v>2</v>
      </c>
      <c r="C389" s="1461">
        <v>3</v>
      </c>
      <c r="D389" s="1462"/>
      <c r="E389" s="6">
        <v>4</v>
      </c>
      <c r="F389" s="6">
        <v>5</v>
      </c>
      <c r="G389" s="6">
        <v>7</v>
      </c>
      <c r="H389" s="6">
        <v>8</v>
      </c>
      <c r="I389" s="6">
        <v>9</v>
      </c>
      <c r="J389" s="6">
        <v>10</v>
      </c>
      <c r="K389" s="6">
        <v>11</v>
      </c>
      <c r="L389" s="6">
        <v>12</v>
      </c>
      <c r="M389" s="6">
        <v>13</v>
      </c>
      <c r="N389" s="6">
        <v>14</v>
      </c>
      <c r="O389" s="154">
        <v>15</v>
      </c>
    </row>
    <row r="390" spans="1:15" ht="15.75">
      <c r="A390" s="298"/>
      <c r="B390" s="236"/>
      <c r="C390" s="237"/>
      <c r="D390" s="238"/>
      <c r="E390" s="239"/>
      <c r="F390" s="240"/>
      <c r="G390" s="240"/>
      <c r="H390" s="240"/>
      <c r="I390" s="241"/>
      <c r="J390" s="241"/>
      <c r="K390" s="241"/>
      <c r="L390" s="240"/>
      <c r="M390" s="240"/>
      <c r="N390" s="242"/>
      <c r="O390" s="299"/>
    </row>
    <row r="391" spans="1:15" ht="15.75">
      <c r="A391" s="835">
        <v>1</v>
      </c>
      <c r="B391" s="245" t="s">
        <v>31</v>
      </c>
      <c r="C391" s="414">
        <v>2291.1</v>
      </c>
      <c r="D391" s="222"/>
      <c r="E391" s="381" t="s">
        <v>52</v>
      </c>
      <c r="F391" s="296">
        <v>5.82</v>
      </c>
      <c r="G391" s="867">
        <v>2.75</v>
      </c>
      <c r="H391" s="454">
        <f>F391+G391</f>
        <v>8.57</v>
      </c>
      <c r="I391" s="370">
        <v>0</v>
      </c>
      <c r="J391" s="370">
        <v>0</v>
      </c>
      <c r="K391" s="370">
        <v>0</v>
      </c>
      <c r="L391" s="266" t="s">
        <v>19</v>
      </c>
      <c r="M391" s="296" t="s">
        <v>19</v>
      </c>
      <c r="N391" s="381" t="s">
        <v>127</v>
      </c>
      <c r="O391" s="1031">
        <v>367500</v>
      </c>
    </row>
    <row r="392" spans="1:15" ht="15.75" customHeight="1" thickBot="1">
      <c r="A392" s="835"/>
      <c r="B392" s="245"/>
      <c r="C392" s="1041"/>
      <c r="D392" s="294"/>
      <c r="E392" s="1042" t="s">
        <v>26</v>
      </c>
      <c r="F392" s="378">
        <v>5.82</v>
      </c>
      <c r="G392" s="1044">
        <v>2.75</v>
      </c>
      <c r="H392" s="1045">
        <f t="shared" ref="H392" si="25">F392+G392</f>
        <v>8.57</v>
      </c>
      <c r="I392" s="370">
        <v>0</v>
      </c>
      <c r="J392" s="370">
        <v>0</v>
      </c>
      <c r="K392" s="370">
        <v>0</v>
      </c>
      <c r="L392" s="266" t="s">
        <v>19</v>
      </c>
      <c r="M392" s="296" t="s">
        <v>19</v>
      </c>
      <c r="N392" s="1335" t="s">
        <v>219</v>
      </c>
      <c r="O392" s="1031">
        <v>367500</v>
      </c>
    </row>
    <row r="393" spans="1:15" ht="16.5" thickBot="1">
      <c r="A393" s="160"/>
      <c r="B393" s="19" t="s">
        <v>6</v>
      </c>
      <c r="C393" s="20"/>
      <c r="D393" s="21"/>
      <c r="E393" s="22"/>
      <c r="F393" s="179">
        <f>SUM(F391:F392)</f>
        <v>11.64</v>
      </c>
      <c r="G393" s="179">
        <f>SUM(G391:G392)</f>
        <v>5.5</v>
      </c>
      <c r="H393" s="179">
        <f>SUM(H391:H391)</f>
        <v>8.57</v>
      </c>
      <c r="I393" s="24">
        <v>0</v>
      </c>
      <c r="J393" s="24">
        <v>0</v>
      </c>
      <c r="K393" s="24">
        <v>0</v>
      </c>
      <c r="L393" s="179">
        <f>SUM(L391:L392)</f>
        <v>0</v>
      </c>
      <c r="M393" s="179">
        <f>SUM(M391:M392)</f>
        <v>0</v>
      </c>
      <c r="N393" s="25"/>
      <c r="O393" s="842">
        <f>SUM(O391:O391)</f>
        <v>367500</v>
      </c>
    </row>
    <row r="394" spans="1:15" ht="15.75">
      <c r="A394" s="162"/>
      <c r="B394" s="11"/>
      <c r="C394" s="12"/>
      <c r="D394" s="13"/>
      <c r="E394" s="14"/>
      <c r="F394" s="15"/>
      <c r="G394" s="15"/>
      <c r="H394" s="15"/>
      <c r="I394" s="15"/>
      <c r="J394" s="15"/>
      <c r="K394" s="15"/>
      <c r="L394" s="15"/>
      <c r="M394" s="15"/>
      <c r="N394" s="16"/>
      <c r="O394" s="163"/>
    </row>
    <row r="395" spans="1:15" ht="15.75">
      <c r="A395" s="300">
        <v>2</v>
      </c>
      <c r="B395" s="253" t="s">
        <v>32</v>
      </c>
      <c r="C395" s="763">
        <v>3660</v>
      </c>
      <c r="D395" s="222" t="s">
        <v>28</v>
      </c>
      <c r="E395" s="646" t="s">
        <v>220</v>
      </c>
      <c r="F395" s="265">
        <v>2.5499999999999998</v>
      </c>
      <c r="G395" s="265">
        <v>1.27</v>
      </c>
      <c r="H395" s="265">
        <f t="shared" ref="H395" si="26">F395+G395</f>
        <v>3.82</v>
      </c>
      <c r="I395" s="370">
        <v>0</v>
      </c>
      <c r="J395" s="370">
        <v>0</v>
      </c>
      <c r="K395" s="370">
        <v>0</v>
      </c>
      <c r="L395" s="265">
        <v>0.27</v>
      </c>
      <c r="M395" s="265">
        <f t="shared" ref="M395" si="27">SUM(I395:L395)</f>
        <v>0.27</v>
      </c>
      <c r="N395" s="765" t="s">
        <v>59</v>
      </c>
      <c r="O395" s="1047"/>
    </row>
    <row r="396" spans="1:15" ht="16.5" thickBot="1">
      <c r="A396" s="158"/>
      <c r="B396" s="246"/>
      <c r="C396" s="247"/>
      <c r="D396" s="248"/>
      <c r="E396" s="249"/>
      <c r="F396" s="111"/>
      <c r="G396" s="111"/>
      <c r="H396" s="111"/>
      <c r="I396" s="111"/>
      <c r="J396" s="111"/>
      <c r="K396" s="111"/>
      <c r="L396" s="111"/>
      <c r="M396" s="111"/>
      <c r="N396" s="250"/>
      <c r="O396" s="838"/>
    </row>
    <row r="397" spans="1:15" ht="16.5" thickBot="1">
      <c r="A397" s="160"/>
      <c r="B397" s="124" t="s">
        <v>19</v>
      </c>
      <c r="C397" s="125" t="s">
        <v>19</v>
      </c>
      <c r="D397" s="126"/>
      <c r="E397" s="127" t="s">
        <v>19</v>
      </c>
      <c r="F397" s="23">
        <f>SUM(F395:F396)</f>
        <v>2.5499999999999998</v>
      </c>
      <c r="G397" s="23">
        <f>SUM(G395:G395)</f>
        <v>1.27</v>
      </c>
      <c r="H397" s="23">
        <f>SUM(H395:H395)</f>
        <v>3.82</v>
      </c>
      <c r="I397" s="24">
        <v>0</v>
      </c>
      <c r="J397" s="24">
        <v>0</v>
      </c>
      <c r="K397" s="24">
        <v>0</v>
      </c>
      <c r="L397" s="23">
        <f>SUM(L395:L395)</f>
        <v>0.27</v>
      </c>
      <c r="M397" s="23">
        <f>SUM(M395:M395)</f>
        <v>0.27</v>
      </c>
      <c r="N397" s="25"/>
      <c r="O397" s="161">
        <v>0</v>
      </c>
    </row>
    <row r="398" spans="1:15" ht="15.75">
      <c r="A398" s="802"/>
      <c r="B398" s="71"/>
      <c r="C398" s="72"/>
      <c r="D398" s="75"/>
      <c r="E398" s="71"/>
      <c r="F398" s="71"/>
      <c r="G398" s="71"/>
      <c r="H398" s="71"/>
      <c r="I398" s="71"/>
      <c r="J398" s="71"/>
      <c r="K398" s="71"/>
      <c r="L398" s="71"/>
      <c r="M398" s="71"/>
      <c r="N398" s="71"/>
      <c r="O398" s="803"/>
    </row>
    <row r="399" spans="1:15" ht="15.75">
      <c r="A399" s="845">
        <v>3</v>
      </c>
      <c r="B399" s="218" t="s">
        <v>33</v>
      </c>
      <c r="C399" s="221">
        <v>33043.22</v>
      </c>
      <c r="D399" s="222" t="s">
        <v>28</v>
      </c>
      <c r="E399" s="413" t="s">
        <v>137</v>
      </c>
      <c r="F399" s="290">
        <v>6.72</v>
      </c>
      <c r="G399" s="290">
        <v>11.96</v>
      </c>
      <c r="H399" s="342">
        <f t="shared" ref="H399:H401" si="28">F399+G399</f>
        <v>18.68</v>
      </c>
      <c r="I399" s="258">
        <v>0</v>
      </c>
      <c r="J399" s="258">
        <v>0</v>
      </c>
      <c r="K399" s="258">
        <v>0</v>
      </c>
      <c r="L399" s="290">
        <v>1.82</v>
      </c>
      <c r="M399" s="408">
        <f t="shared" ref="M399:M401" si="29">I399+J399+K399+L399</f>
        <v>1.82</v>
      </c>
      <c r="N399" s="113" t="s">
        <v>59</v>
      </c>
      <c r="O399" s="1049">
        <v>63500000</v>
      </c>
    </row>
    <row r="400" spans="1:15" ht="15.75">
      <c r="A400" s="301"/>
      <c r="B400" s="415"/>
      <c r="C400" s="683"/>
      <c r="D400" s="38"/>
      <c r="E400" s="413" t="s">
        <v>221</v>
      </c>
      <c r="F400" s="224">
        <v>20.95</v>
      </c>
      <c r="G400" s="509">
        <v>18.45</v>
      </c>
      <c r="H400" s="342">
        <f t="shared" si="28"/>
        <v>39.4</v>
      </c>
      <c r="I400" s="258">
        <v>0</v>
      </c>
      <c r="J400" s="258">
        <v>0</v>
      </c>
      <c r="K400" s="258">
        <v>0</v>
      </c>
      <c r="L400" s="290">
        <v>7.67</v>
      </c>
      <c r="M400" s="408">
        <f t="shared" si="29"/>
        <v>7.67</v>
      </c>
      <c r="N400" s="113" t="s">
        <v>59</v>
      </c>
      <c r="O400" s="1049">
        <v>63500000</v>
      </c>
    </row>
    <row r="401" spans="1:15" ht="15.75">
      <c r="A401" s="301"/>
      <c r="B401" s="415"/>
      <c r="C401" s="683"/>
      <c r="D401" s="38"/>
      <c r="E401" s="413" t="s">
        <v>222</v>
      </c>
      <c r="F401" s="290">
        <v>9.56</v>
      </c>
      <c r="G401" s="509">
        <v>4.5</v>
      </c>
      <c r="H401" s="342">
        <f t="shared" si="28"/>
        <v>14.06</v>
      </c>
      <c r="I401" s="258">
        <v>0</v>
      </c>
      <c r="J401" s="258">
        <v>0</v>
      </c>
      <c r="K401" s="258">
        <v>0</v>
      </c>
      <c r="L401" s="509">
        <v>4</v>
      </c>
      <c r="M401" s="408">
        <f t="shared" si="29"/>
        <v>4</v>
      </c>
      <c r="N401" s="113" t="s">
        <v>59</v>
      </c>
      <c r="O401" s="1049">
        <v>63500000</v>
      </c>
    </row>
    <row r="402" spans="1:15" ht="16.5" thickBot="1">
      <c r="A402" s="804"/>
      <c r="B402" s="220"/>
      <c r="C402" s="76"/>
      <c r="D402" s="73"/>
      <c r="E402" s="71"/>
      <c r="F402" s="73"/>
      <c r="G402" s="73"/>
      <c r="H402" s="73"/>
      <c r="I402" s="77"/>
      <c r="J402" s="77"/>
      <c r="K402" s="77"/>
      <c r="L402" s="78"/>
      <c r="M402" s="77"/>
      <c r="N402" s="73"/>
      <c r="O402" s="578"/>
    </row>
    <row r="403" spans="1:15" ht="16.5" thickBot="1">
      <c r="A403" s="805"/>
      <c r="B403" s="50" t="s">
        <v>27</v>
      </c>
      <c r="C403" s="131" t="s">
        <v>19</v>
      </c>
      <c r="D403" s="21"/>
      <c r="E403" s="132" t="s">
        <v>19</v>
      </c>
      <c r="F403" s="425">
        <f>SUM(F399:F402)</f>
        <v>37.229999999999997</v>
      </c>
      <c r="G403" s="426">
        <f>SUM(G399:G399)</f>
        <v>11.96</v>
      </c>
      <c r="H403" s="427">
        <f>SUM(H399:H399)</f>
        <v>18.68</v>
      </c>
      <c r="I403" s="428">
        <v>0</v>
      </c>
      <c r="J403" s="428">
        <v>0</v>
      </c>
      <c r="K403" s="428">
        <v>0</v>
      </c>
      <c r="L403" s="426">
        <f>SUM(L399:L399)</f>
        <v>1.82</v>
      </c>
      <c r="M403" s="426">
        <f>SUM(M399:M399)</f>
        <v>1.82</v>
      </c>
      <c r="N403" s="83"/>
      <c r="O403" s="161">
        <v>0</v>
      </c>
    </row>
    <row r="404" spans="1:15" ht="15.75">
      <c r="A404" s="169"/>
      <c r="B404" s="45"/>
      <c r="C404" s="1332"/>
      <c r="D404" s="1333"/>
      <c r="E404" s="145"/>
      <c r="F404" s="45"/>
      <c r="G404" s="45"/>
      <c r="H404" s="45"/>
      <c r="I404" s="145"/>
      <c r="J404" s="45"/>
      <c r="K404" s="45"/>
      <c r="L404" s="45"/>
      <c r="M404" s="45"/>
      <c r="N404" s="255"/>
      <c r="O404" s="274"/>
    </row>
    <row r="405" spans="1:15" ht="15.75">
      <c r="A405" s="303">
        <v>4</v>
      </c>
      <c r="B405" s="233" t="s">
        <v>34</v>
      </c>
      <c r="C405" s="435">
        <v>11.5</v>
      </c>
      <c r="D405" s="222" t="s">
        <v>28</v>
      </c>
      <c r="E405" s="413" t="s">
        <v>70</v>
      </c>
      <c r="F405" s="436">
        <v>0.4</v>
      </c>
      <c r="G405" s="322">
        <v>0.19</v>
      </c>
      <c r="H405" s="342">
        <f t="shared" ref="H405" si="30">F405+G405</f>
        <v>0.59000000000000008</v>
      </c>
      <c r="I405" s="258">
        <v>0</v>
      </c>
      <c r="J405" s="258">
        <v>0</v>
      </c>
      <c r="K405" s="258">
        <v>0</v>
      </c>
      <c r="L405" s="224" t="s">
        <v>19</v>
      </c>
      <c r="M405" s="224" t="s">
        <v>19</v>
      </c>
      <c r="N405" s="244" t="s">
        <v>59</v>
      </c>
      <c r="O405" s="304" t="s">
        <v>19</v>
      </c>
    </row>
    <row r="406" spans="1:15" ht="16.5" thickBot="1">
      <c r="A406" s="806"/>
      <c r="B406" s="220"/>
      <c r="C406" s="76"/>
      <c r="D406" s="73"/>
      <c r="E406" s="71"/>
      <c r="F406" s="73"/>
      <c r="G406" s="73"/>
      <c r="H406" s="73"/>
      <c r="I406" s="77"/>
      <c r="J406" s="77"/>
      <c r="K406" s="77"/>
      <c r="L406" s="78"/>
      <c r="M406" s="77"/>
      <c r="N406" s="73"/>
      <c r="O406" s="578"/>
    </row>
    <row r="407" spans="1:15" ht="16.5" thickBot="1">
      <c r="A407" s="190"/>
      <c r="B407" s="50" t="s">
        <v>27</v>
      </c>
      <c r="C407" s="131" t="s">
        <v>19</v>
      </c>
      <c r="D407" s="21"/>
      <c r="E407" s="132" t="s">
        <v>19</v>
      </c>
      <c r="F407" s="23">
        <f>SUM(F405:F406)</f>
        <v>0.4</v>
      </c>
      <c r="G407" s="23">
        <f>SUM(G405:G405)</f>
        <v>0.19</v>
      </c>
      <c r="H407" s="23">
        <f>SUM(H405:H405)</f>
        <v>0.59000000000000008</v>
      </c>
      <c r="I407" s="24">
        <v>0</v>
      </c>
      <c r="J407" s="24">
        <v>0</v>
      </c>
      <c r="K407" s="24">
        <v>0</v>
      </c>
      <c r="L407" s="23">
        <f>SUM(L405:L405)</f>
        <v>0</v>
      </c>
      <c r="M407" s="23">
        <f>SUM(M405:M405)</f>
        <v>0</v>
      </c>
      <c r="N407" s="83"/>
      <c r="O407" s="161">
        <v>0</v>
      </c>
    </row>
    <row r="408" spans="1:15" ht="15.75">
      <c r="A408" s="807"/>
      <c r="B408" s="260"/>
      <c r="C408" s="261"/>
      <c r="D408" s="133"/>
      <c r="E408" s="260"/>
      <c r="F408" s="262"/>
      <c r="G408" s="262"/>
      <c r="H408" s="262"/>
      <c r="I408" s="262"/>
      <c r="J408" s="262"/>
      <c r="K408" s="262"/>
      <c r="L408" s="262"/>
      <c r="M408" s="263"/>
      <c r="N408" s="260"/>
      <c r="O408" s="808"/>
    </row>
    <row r="409" spans="1:15" ht="15.75">
      <c r="A409" s="305">
        <v>5</v>
      </c>
      <c r="B409" s="233" t="s">
        <v>35</v>
      </c>
      <c r="C409" s="414">
        <v>6515.07</v>
      </c>
      <c r="D409" s="222" t="s">
        <v>28</v>
      </c>
      <c r="E409" s="648" t="s">
        <v>55</v>
      </c>
      <c r="F409" s="677">
        <v>9.08</v>
      </c>
      <c r="G409" s="1038">
        <v>3.85</v>
      </c>
      <c r="H409" s="454">
        <f t="shared" ref="H409" si="31">F409+G409</f>
        <v>12.93</v>
      </c>
      <c r="I409" s="370">
        <v>0</v>
      </c>
      <c r="J409" s="370">
        <v>0</v>
      </c>
      <c r="K409" s="370">
        <v>0</v>
      </c>
      <c r="L409" s="266">
        <v>3.2</v>
      </c>
      <c r="M409" s="296">
        <f t="shared" ref="M409" si="32">I409+J409+K409+L409</f>
        <v>3.2</v>
      </c>
      <c r="N409" s="1432" t="s">
        <v>228</v>
      </c>
      <c r="O409" s="1506">
        <v>625000</v>
      </c>
    </row>
    <row r="410" spans="1:15" ht="15.75">
      <c r="A410" s="717"/>
      <c r="B410" s="260"/>
      <c r="C410" s="1268"/>
      <c r="D410" s="38"/>
      <c r="E410" s="648" t="s">
        <v>227</v>
      </c>
      <c r="F410" s="677">
        <v>9.08</v>
      </c>
      <c r="G410" s="1038">
        <v>3.85</v>
      </c>
      <c r="H410" s="454">
        <f t="shared" ref="H410" si="33">F410+G410</f>
        <v>12.93</v>
      </c>
      <c r="I410" s="370">
        <v>0</v>
      </c>
      <c r="J410" s="370">
        <v>0</v>
      </c>
      <c r="K410" s="370">
        <v>0</v>
      </c>
      <c r="L410" s="266">
        <v>3.2</v>
      </c>
      <c r="M410" s="296">
        <f t="shared" ref="M410" si="34">I410+J410+K410+L410</f>
        <v>3.2</v>
      </c>
      <c r="N410" s="1443"/>
      <c r="O410" s="1507"/>
    </row>
    <row r="411" spans="1:15" ht="16.5" thickBot="1">
      <c r="A411" s="839"/>
      <c r="B411" s="53"/>
      <c r="C411" s="226"/>
      <c r="D411" s="227"/>
      <c r="E411" s="400"/>
      <c r="F411" s="401"/>
      <c r="G411" s="401"/>
      <c r="H411" s="268"/>
      <c r="I411" s="391"/>
      <c r="J411" s="391"/>
      <c r="K411" s="392"/>
      <c r="L411" s="342"/>
      <c r="M411" s="342"/>
      <c r="N411" s="27"/>
      <c r="O411" s="809"/>
    </row>
    <row r="412" spans="1:15" ht="16.5" thickBot="1">
      <c r="A412" s="813"/>
      <c r="B412" s="50" t="s">
        <v>27</v>
      </c>
      <c r="C412" s="112">
        <f>C409</f>
        <v>6515.07</v>
      </c>
      <c r="D412" s="60"/>
      <c r="E412" s="61"/>
      <c r="F412" s="51">
        <f t="shared" ref="F412:M412" si="35">SUM(F409:F409)</f>
        <v>9.08</v>
      </c>
      <c r="G412" s="51">
        <f t="shared" si="35"/>
        <v>3.85</v>
      </c>
      <c r="H412" s="51">
        <f t="shared" si="35"/>
        <v>12.93</v>
      </c>
      <c r="I412" s="51">
        <f t="shared" si="35"/>
        <v>0</v>
      </c>
      <c r="J412" s="51">
        <f t="shared" si="35"/>
        <v>0</v>
      </c>
      <c r="K412" s="51">
        <f t="shared" si="35"/>
        <v>0</v>
      </c>
      <c r="L412" s="51">
        <f t="shared" si="35"/>
        <v>3.2</v>
      </c>
      <c r="M412" s="51">
        <f t="shared" si="35"/>
        <v>3.2</v>
      </c>
      <c r="N412" s="61"/>
      <c r="O412" s="814"/>
    </row>
    <row r="414" spans="1:15">
      <c r="N414" s="1" t="s">
        <v>254</v>
      </c>
    </row>
    <row r="415" spans="1:15">
      <c r="A415" s="1457" t="s">
        <v>36</v>
      </c>
      <c r="B415" s="1457"/>
      <c r="C415" s="1457"/>
      <c r="F415" s="1457"/>
      <c r="G415" s="1457"/>
      <c r="H415" s="1457"/>
    </row>
    <row r="416" spans="1:15" ht="15.75">
      <c r="A416" s="1457" t="s">
        <v>37</v>
      </c>
      <c r="B416" s="1457"/>
      <c r="C416" s="1457"/>
      <c r="E416" s="1457"/>
      <c r="F416" s="1457"/>
      <c r="G416" s="1457"/>
      <c r="H416" s="1457"/>
      <c r="I416" s="1457"/>
      <c r="J416" s="1457"/>
      <c r="K416" s="1457"/>
      <c r="M416" s="1458" t="s">
        <v>58</v>
      </c>
      <c r="N416" s="1458"/>
    </row>
    <row r="417" spans="1:14" ht="15.75">
      <c r="M417" s="41"/>
      <c r="N417" s="135"/>
    </row>
    <row r="418" spans="1:14" ht="15.75">
      <c r="M418" s="41"/>
      <c r="N418" s="135"/>
    </row>
    <row r="419" spans="1:14" ht="15.75">
      <c r="M419" s="41"/>
      <c r="N419" s="135"/>
    </row>
    <row r="420" spans="1:14" ht="15.75">
      <c r="A420" s="1470" t="s">
        <v>38</v>
      </c>
      <c r="B420" s="1470"/>
      <c r="C420" s="1470"/>
      <c r="F420" s="1470"/>
      <c r="G420" s="1470"/>
      <c r="H420" s="1470"/>
      <c r="M420" s="1471" t="s">
        <v>39</v>
      </c>
      <c r="N420" s="1471"/>
    </row>
    <row r="421" spans="1:14" ht="15.75">
      <c r="A421" s="1457" t="s">
        <v>40</v>
      </c>
      <c r="B421" s="1457"/>
      <c r="C421" s="1457"/>
      <c r="F421" s="1457"/>
      <c r="G421" s="1457"/>
      <c r="H421" s="1457"/>
      <c r="M421" s="1458" t="s">
        <v>41</v>
      </c>
      <c r="N421" s="1458"/>
    </row>
  </sheetData>
  <mergeCells count="192">
    <mergeCell ref="A1:O1"/>
    <mergeCell ref="A2:O2"/>
    <mergeCell ref="A4:A5"/>
    <mergeCell ref="C4:D4"/>
    <mergeCell ref="E4:E5"/>
    <mergeCell ref="F4:H4"/>
    <mergeCell ref="I4:L4"/>
    <mergeCell ref="N4:N5"/>
    <mergeCell ref="C5:D5"/>
    <mergeCell ref="A42:C42"/>
    <mergeCell ref="F42:H42"/>
    <mergeCell ref="M42:N42"/>
    <mergeCell ref="A44:C44"/>
    <mergeCell ref="F44:H44"/>
    <mergeCell ref="M44:N44"/>
    <mergeCell ref="C6:D6"/>
    <mergeCell ref="A37:C37"/>
    <mergeCell ref="F37:H37"/>
    <mergeCell ref="A38:C38"/>
    <mergeCell ref="E38:K38"/>
    <mergeCell ref="M38:N38"/>
    <mergeCell ref="E8:E9"/>
    <mergeCell ref="A49:O49"/>
    <mergeCell ref="A50:O50"/>
    <mergeCell ref="A52:A53"/>
    <mergeCell ref="C52:D52"/>
    <mergeCell ref="E52:E53"/>
    <mergeCell ref="F52:H52"/>
    <mergeCell ref="I52:L52"/>
    <mergeCell ref="N52:N53"/>
    <mergeCell ref="C53:D53"/>
    <mergeCell ref="A83:C83"/>
    <mergeCell ref="F83:H83"/>
    <mergeCell ref="M83:N83"/>
    <mergeCell ref="A84:C84"/>
    <mergeCell ref="F84:H84"/>
    <mergeCell ref="M84:N84"/>
    <mergeCell ref="C54:D54"/>
    <mergeCell ref="A78:C78"/>
    <mergeCell ref="F78:H78"/>
    <mergeCell ref="A79:C79"/>
    <mergeCell ref="E79:K79"/>
    <mergeCell ref="M79:N79"/>
    <mergeCell ref="A86:O86"/>
    <mergeCell ref="A87:O87"/>
    <mergeCell ref="A89:A90"/>
    <mergeCell ref="C89:D89"/>
    <mergeCell ref="E89:E90"/>
    <mergeCell ref="F89:H89"/>
    <mergeCell ref="I89:L89"/>
    <mergeCell ref="N89:N90"/>
    <mergeCell ref="C90:D90"/>
    <mergeCell ref="A120:C120"/>
    <mergeCell ref="F120:H120"/>
    <mergeCell ref="M120:N120"/>
    <mergeCell ref="A121:C121"/>
    <mergeCell ref="F121:H121"/>
    <mergeCell ref="M121:N121"/>
    <mergeCell ref="C91:D91"/>
    <mergeCell ref="A115:C115"/>
    <mergeCell ref="F115:H115"/>
    <mergeCell ref="A116:C116"/>
    <mergeCell ref="E116:K116"/>
    <mergeCell ref="M116:N116"/>
    <mergeCell ref="A135:O135"/>
    <mergeCell ref="A136:O136"/>
    <mergeCell ref="A138:A139"/>
    <mergeCell ref="C138:D138"/>
    <mergeCell ref="E138:E139"/>
    <mergeCell ref="F138:H138"/>
    <mergeCell ref="I138:L138"/>
    <mergeCell ref="N138:N139"/>
    <mergeCell ref="C139:D139"/>
    <mergeCell ref="A168:C168"/>
    <mergeCell ref="F168:H168"/>
    <mergeCell ref="M168:N168"/>
    <mergeCell ref="A169:C169"/>
    <mergeCell ref="F169:H169"/>
    <mergeCell ref="M169:N169"/>
    <mergeCell ref="C140:D140"/>
    <mergeCell ref="A163:C163"/>
    <mergeCell ref="F163:H163"/>
    <mergeCell ref="A164:C164"/>
    <mergeCell ref="E164:K164"/>
    <mergeCell ref="M164:N164"/>
    <mergeCell ref="A185:O185"/>
    <mergeCell ref="A186:O186"/>
    <mergeCell ref="A188:A189"/>
    <mergeCell ref="C188:D188"/>
    <mergeCell ref="E188:E189"/>
    <mergeCell ref="F188:H188"/>
    <mergeCell ref="I188:L188"/>
    <mergeCell ref="N188:N189"/>
    <mergeCell ref="C189:D189"/>
    <mergeCell ref="A228:C228"/>
    <mergeCell ref="F228:H228"/>
    <mergeCell ref="M228:N228"/>
    <mergeCell ref="A229:C229"/>
    <mergeCell ref="F229:H229"/>
    <mergeCell ref="M229:N229"/>
    <mergeCell ref="C190:D190"/>
    <mergeCell ref="A223:C223"/>
    <mergeCell ref="F223:H223"/>
    <mergeCell ref="A224:C224"/>
    <mergeCell ref="E224:K224"/>
    <mergeCell ref="M224:N224"/>
    <mergeCell ref="A233:O233"/>
    <mergeCell ref="A234:O234"/>
    <mergeCell ref="A236:A237"/>
    <mergeCell ref="C236:D236"/>
    <mergeCell ref="E236:E237"/>
    <mergeCell ref="F236:H236"/>
    <mergeCell ref="I236:L236"/>
    <mergeCell ref="N236:N237"/>
    <mergeCell ref="C237:D237"/>
    <mergeCell ref="A266:C266"/>
    <mergeCell ref="F266:H266"/>
    <mergeCell ref="M266:N266"/>
    <mergeCell ref="A267:C267"/>
    <mergeCell ref="F267:H267"/>
    <mergeCell ref="M267:N267"/>
    <mergeCell ref="C238:D238"/>
    <mergeCell ref="A261:C261"/>
    <mergeCell ref="F261:H261"/>
    <mergeCell ref="A262:C262"/>
    <mergeCell ref="E262:K262"/>
    <mergeCell ref="M262:N262"/>
    <mergeCell ref="A283:O283"/>
    <mergeCell ref="A284:O284"/>
    <mergeCell ref="A286:A287"/>
    <mergeCell ref="C286:D286"/>
    <mergeCell ref="E286:E287"/>
    <mergeCell ref="F286:H286"/>
    <mergeCell ref="I286:L286"/>
    <mergeCell ref="N286:N287"/>
    <mergeCell ref="C287:D287"/>
    <mergeCell ref="A316:C316"/>
    <mergeCell ref="F316:H316"/>
    <mergeCell ref="M316:N316"/>
    <mergeCell ref="A317:C317"/>
    <mergeCell ref="F317:H317"/>
    <mergeCell ref="M317:N317"/>
    <mergeCell ref="C288:D288"/>
    <mergeCell ref="A311:C311"/>
    <mergeCell ref="F311:H311"/>
    <mergeCell ref="A312:C312"/>
    <mergeCell ref="E312:K312"/>
    <mergeCell ref="M312:N312"/>
    <mergeCell ref="A333:O333"/>
    <mergeCell ref="A334:O334"/>
    <mergeCell ref="A336:A337"/>
    <mergeCell ref="C336:D336"/>
    <mergeCell ref="E336:E337"/>
    <mergeCell ref="F336:H336"/>
    <mergeCell ref="I336:L336"/>
    <mergeCell ref="N336:N337"/>
    <mergeCell ref="C337:D337"/>
    <mergeCell ref="A366:C366"/>
    <mergeCell ref="F366:H366"/>
    <mergeCell ref="M366:N366"/>
    <mergeCell ref="A367:C367"/>
    <mergeCell ref="F367:H367"/>
    <mergeCell ref="M367:N367"/>
    <mergeCell ref="C338:D338"/>
    <mergeCell ref="A361:C361"/>
    <mergeCell ref="F361:H361"/>
    <mergeCell ref="A362:C362"/>
    <mergeCell ref="E362:K362"/>
    <mergeCell ref="M362:N362"/>
    <mergeCell ref="A384:O384"/>
    <mergeCell ref="A385:O385"/>
    <mergeCell ref="A387:A388"/>
    <mergeCell ref="C387:D387"/>
    <mergeCell ref="E387:E388"/>
    <mergeCell ref="F387:H387"/>
    <mergeCell ref="I387:L387"/>
    <mergeCell ref="N387:N388"/>
    <mergeCell ref="C388:D388"/>
    <mergeCell ref="A421:C421"/>
    <mergeCell ref="F421:H421"/>
    <mergeCell ref="M421:N421"/>
    <mergeCell ref="N409:N410"/>
    <mergeCell ref="O409:O410"/>
    <mergeCell ref="C389:D389"/>
    <mergeCell ref="A415:C415"/>
    <mergeCell ref="F415:H415"/>
    <mergeCell ref="A416:C416"/>
    <mergeCell ref="E416:K416"/>
    <mergeCell ref="M416:N416"/>
    <mergeCell ref="A420:C420"/>
    <mergeCell ref="F420:H420"/>
    <mergeCell ref="M420:N420"/>
  </mergeCells>
  <pageMargins left="0.19685039370078741" right="0.19685039370078741" top="0.39370078740157483" bottom="0.19685039370078741" header="0.31496062992125984" footer="0.19685039370078741"/>
  <pageSetup paperSize="5" scale="74" orientation="landscape" horizontalDpi="4294967293" r:id="rId1"/>
  <rowBreaks count="1" manualBreakCount="1">
    <brk id="85" max="14" man="1"/>
  </rowBreaks>
</worksheet>
</file>

<file path=xl/worksheets/sheet9.xml><?xml version="1.0" encoding="utf-8"?>
<worksheet xmlns="http://schemas.openxmlformats.org/spreadsheetml/2006/main" xmlns:r="http://schemas.openxmlformats.org/officeDocument/2006/relationships">
  <dimension ref="A1:P471"/>
  <sheetViews>
    <sheetView topLeftCell="A442" zoomScale="79" zoomScaleNormal="84" zoomScaleSheetLayoutView="79" workbookViewId="0">
      <selection activeCell="F469" sqref="F469"/>
    </sheetView>
  </sheetViews>
  <sheetFormatPr defaultRowHeight="15"/>
  <cols>
    <col min="1" max="1" width="4.140625" style="1" customWidth="1"/>
    <col min="2" max="2" width="22.7109375" style="1" customWidth="1"/>
    <col min="3" max="3" width="14" style="1" customWidth="1"/>
    <col min="4" max="4" width="4.28515625" style="1" customWidth="1"/>
    <col min="5" max="5" width="30.28515625" style="1" customWidth="1"/>
    <col min="6" max="6" width="9.7109375" style="1" customWidth="1"/>
    <col min="7" max="7" width="9.5703125" style="1" customWidth="1"/>
    <col min="8" max="8" width="10.140625" style="1" bestFit="1" customWidth="1"/>
    <col min="9" max="9" width="8.85546875" style="1" customWidth="1"/>
    <col min="10" max="10" width="8.5703125" style="1" customWidth="1"/>
    <col min="11" max="11" width="10.42578125" style="1" customWidth="1"/>
    <col min="12" max="13" width="10.140625" style="1" bestFit="1" customWidth="1"/>
    <col min="14" max="14" width="47" style="1" customWidth="1"/>
    <col min="15" max="15" width="17.42578125" style="1" customWidth="1"/>
    <col min="16" max="16384" width="9.140625" style="1"/>
  </cols>
  <sheetData>
    <row r="1" spans="1:15" ht="9" customHeight="1"/>
    <row r="2" spans="1:15" ht="15.75">
      <c r="A2" s="1508" t="s">
        <v>77</v>
      </c>
      <c r="B2" s="1508"/>
      <c r="C2" s="1508"/>
      <c r="D2" s="1508"/>
      <c r="E2" s="1508"/>
      <c r="F2" s="1508"/>
      <c r="G2" s="1508"/>
      <c r="H2" s="1508"/>
      <c r="I2" s="1508"/>
      <c r="J2" s="1508"/>
      <c r="K2" s="1508"/>
      <c r="L2" s="1508"/>
      <c r="M2" s="1508"/>
      <c r="N2" s="1508"/>
      <c r="O2" s="1508"/>
    </row>
    <row r="3" spans="1:15" ht="15.75">
      <c r="A3" s="1445" t="s">
        <v>246</v>
      </c>
      <c r="B3" s="1445"/>
      <c r="C3" s="1445"/>
      <c r="D3" s="1445"/>
      <c r="E3" s="1445"/>
      <c r="F3" s="1445"/>
      <c r="G3" s="1445"/>
      <c r="H3" s="1445"/>
      <c r="I3" s="1445"/>
      <c r="J3" s="1445"/>
      <c r="K3" s="1445"/>
      <c r="L3" s="1445"/>
      <c r="M3" s="1445"/>
      <c r="N3" s="1445"/>
      <c r="O3" s="1445"/>
    </row>
    <row r="4" spans="1:15" ht="9" customHeight="1">
      <c r="A4" s="3"/>
      <c r="B4" s="3"/>
      <c r="C4" s="3"/>
      <c r="D4" s="3"/>
      <c r="E4" s="2"/>
      <c r="F4" s="2"/>
      <c r="G4" s="2"/>
      <c r="H4" s="2"/>
      <c r="I4" s="2"/>
      <c r="J4" s="2"/>
      <c r="K4" s="2"/>
      <c r="L4" s="2"/>
      <c r="M4" s="2"/>
      <c r="N4" s="2"/>
      <c r="O4" s="2"/>
    </row>
    <row r="5" spans="1:15" ht="15.75">
      <c r="A5" s="1511" t="s">
        <v>0</v>
      </c>
      <c r="B5" s="4" t="s">
        <v>1</v>
      </c>
      <c r="C5" s="1512" t="s">
        <v>2</v>
      </c>
      <c r="D5" s="1513"/>
      <c r="E5" s="1511" t="s">
        <v>3</v>
      </c>
      <c r="F5" s="1514" t="s">
        <v>4</v>
      </c>
      <c r="G5" s="1515"/>
      <c r="H5" s="1516"/>
      <c r="I5" s="1517" t="s">
        <v>5</v>
      </c>
      <c r="J5" s="1517"/>
      <c r="K5" s="1517"/>
      <c r="L5" s="1517"/>
      <c r="M5" s="4" t="s">
        <v>6</v>
      </c>
      <c r="N5" s="1511" t="s">
        <v>7</v>
      </c>
      <c r="O5" s="4" t="s">
        <v>8</v>
      </c>
    </row>
    <row r="6" spans="1:15" ht="15.75">
      <c r="A6" s="1479"/>
      <c r="B6" s="5" t="s">
        <v>9</v>
      </c>
      <c r="C6" s="1484" t="s">
        <v>10</v>
      </c>
      <c r="D6" s="1485"/>
      <c r="E6" s="1479"/>
      <c r="F6" s="407" t="s">
        <v>11</v>
      </c>
      <c r="G6" s="407" t="s">
        <v>12</v>
      </c>
      <c r="H6" s="407" t="s">
        <v>6</v>
      </c>
      <c r="I6" s="407" t="s">
        <v>13</v>
      </c>
      <c r="J6" s="407" t="s">
        <v>14</v>
      </c>
      <c r="K6" s="407" t="s">
        <v>15</v>
      </c>
      <c r="L6" s="407" t="s">
        <v>16</v>
      </c>
      <c r="M6" s="5" t="s">
        <v>17</v>
      </c>
      <c r="N6" s="1479"/>
      <c r="O6" s="5" t="s">
        <v>18</v>
      </c>
    </row>
    <row r="7" spans="1:15" ht="16.5" thickBot="1">
      <c r="A7" s="6">
        <v>1</v>
      </c>
      <c r="B7" s="6">
        <v>2</v>
      </c>
      <c r="C7" s="1461">
        <v>3</v>
      </c>
      <c r="D7" s="1462"/>
      <c r="E7" s="6">
        <v>4</v>
      </c>
      <c r="F7" s="6">
        <v>5</v>
      </c>
      <c r="G7" s="6">
        <v>7</v>
      </c>
      <c r="H7" s="6">
        <v>8</v>
      </c>
      <c r="I7" s="6">
        <v>9</v>
      </c>
      <c r="J7" s="6">
        <v>10</v>
      </c>
      <c r="K7" s="6">
        <v>11</v>
      </c>
      <c r="L7" s="6">
        <v>12</v>
      </c>
      <c r="M7" s="6">
        <v>13</v>
      </c>
      <c r="N7" s="6">
        <v>14</v>
      </c>
      <c r="O7" s="6">
        <v>15</v>
      </c>
    </row>
    <row r="8" spans="1:15" ht="12" customHeight="1">
      <c r="A8" s="235"/>
      <c r="B8" s="236"/>
      <c r="C8" s="237"/>
      <c r="D8" s="238"/>
      <c r="E8" s="239"/>
      <c r="F8" s="240"/>
      <c r="G8" s="240"/>
      <c r="H8" s="240"/>
      <c r="I8" s="241"/>
      <c r="J8" s="241"/>
      <c r="K8" s="241"/>
      <c r="L8" s="240"/>
      <c r="M8" s="240"/>
      <c r="N8" s="242"/>
      <c r="O8" s="243"/>
    </row>
    <row r="9" spans="1:15" ht="23.1" customHeight="1">
      <c r="A9" s="715">
        <v>1</v>
      </c>
      <c r="B9" s="625" t="s">
        <v>31</v>
      </c>
      <c r="C9" s="645">
        <v>72</v>
      </c>
      <c r="D9" s="38" t="s">
        <v>28</v>
      </c>
      <c r="E9" s="73" t="s">
        <v>23</v>
      </c>
      <c r="F9" s="626">
        <v>0.5</v>
      </c>
      <c r="G9" s="627">
        <v>0</v>
      </c>
      <c r="H9" s="626">
        <f>SUM(F9:G9)</f>
        <v>0.5</v>
      </c>
      <c r="I9" s="628">
        <v>0</v>
      </c>
      <c r="J9" s="628">
        <v>0</v>
      </c>
      <c r="K9" s="627">
        <v>0</v>
      </c>
      <c r="L9" s="626">
        <v>0.5</v>
      </c>
      <c r="M9" s="629">
        <f>SUM(I9:L9)</f>
        <v>0.5</v>
      </c>
      <c r="N9" s="71" t="s">
        <v>96</v>
      </c>
      <c r="O9" s="113" t="s">
        <v>148</v>
      </c>
    </row>
    <row r="10" spans="1:15" ht="23.1" customHeight="1">
      <c r="A10" s="113"/>
      <c r="B10" s="625"/>
      <c r="C10" s="321"/>
      <c r="D10" s="38"/>
      <c r="E10" s="73" t="s">
        <v>147</v>
      </c>
      <c r="F10" s="626"/>
      <c r="G10" s="627"/>
      <c r="H10" s="629"/>
      <c r="I10" s="628"/>
      <c r="J10" s="628"/>
      <c r="K10" s="628"/>
      <c r="L10" s="626"/>
      <c r="M10" s="629"/>
      <c r="N10" s="71" t="s">
        <v>97</v>
      </c>
      <c r="O10" s="290"/>
    </row>
    <row r="11" spans="1:15" ht="23.1" customHeight="1">
      <c r="A11" s="113"/>
      <c r="B11" s="625"/>
      <c r="C11" s="321"/>
      <c r="D11" s="38"/>
      <c r="E11" s="73"/>
      <c r="F11" s="626"/>
      <c r="G11" s="627"/>
      <c r="H11" s="629"/>
      <c r="I11" s="628"/>
      <c r="J11" s="628"/>
      <c r="K11" s="628"/>
      <c r="L11" s="626"/>
      <c r="M11" s="629"/>
      <c r="N11" s="71" t="s">
        <v>98</v>
      </c>
      <c r="O11" s="290"/>
    </row>
    <row r="12" spans="1:15" ht="23.1" customHeight="1">
      <c r="A12" s="113"/>
      <c r="B12" s="625"/>
      <c r="C12" s="321"/>
      <c r="D12" s="38"/>
      <c r="E12" s="73"/>
      <c r="F12" s="626"/>
      <c r="G12" s="627"/>
      <c r="H12" s="629"/>
      <c r="I12" s="628"/>
      <c r="J12" s="628"/>
      <c r="K12" s="628"/>
      <c r="L12" s="626"/>
      <c r="M12" s="629"/>
      <c r="N12" s="71" t="s">
        <v>99</v>
      </c>
      <c r="O12" s="290"/>
    </row>
    <row r="13" spans="1:15" ht="23.1" customHeight="1">
      <c r="A13" s="113"/>
      <c r="B13" s="625"/>
      <c r="C13" s="321"/>
      <c r="D13" s="38"/>
      <c r="E13" s="73"/>
      <c r="F13" s="626"/>
      <c r="G13" s="627"/>
      <c r="H13" s="629"/>
      <c r="I13" s="628"/>
      <c r="J13" s="628"/>
      <c r="K13" s="628"/>
      <c r="L13" s="626"/>
      <c r="M13" s="629"/>
      <c r="N13" s="71" t="s">
        <v>100</v>
      </c>
      <c r="O13" s="290"/>
    </row>
    <row r="14" spans="1:15" ht="23.1" customHeight="1">
      <c r="A14" s="113"/>
      <c r="B14" s="625"/>
      <c r="C14" s="321"/>
      <c r="D14" s="38"/>
      <c r="E14" s="73"/>
      <c r="F14" s="626"/>
      <c r="G14" s="627"/>
      <c r="H14" s="629"/>
      <c r="I14" s="628"/>
      <c r="J14" s="628"/>
      <c r="K14" s="628"/>
      <c r="L14" s="626"/>
      <c r="M14" s="629"/>
      <c r="N14" s="71" t="s">
        <v>101</v>
      </c>
      <c r="O14" s="290"/>
    </row>
    <row r="15" spans="1:15" ht="23.1" customHeight="1">
      <c r="A15" s="113"/>
      <c r="B15" s="625"/>
      <c r="C15" s="321"/>
      <c r="D15" s="38"/>
      <c r="E15" s="73" t="s">
        <v>51</v>
      </c>
      <c r="F15" s="626">
        <v>0.5</v>
      </c>
      <c r="G15" s="627">
        <v>0</v>
      </c>
      <c r="H15" s="626">
        <f>SUM(F15:G15)</f>
        <v>0.5</v>
      </c>
      <c r="I15" s="628">
        <v>0</v>
      </c>
      <c r="J15" s="628">
        <v>0</v>
      </c>
      <c r="K15" s="627">
        <v>0</v>
      </c>
      <c r="L15" s="626">
        <v>0.5</v>
      </c>
      <c r="M15" s="629">
        <f>SUM(I15:L15)</f>
        <v>0.5</v>
      </c>
      <c r="N15" s="71" t="s">
        <v>102</v>
      </c>
      <c r="O15" s="113" t="s">
        <v>148</v>
      </c>
    </row>
    <row r="16" spans="1:15" ht="23.1" customHeight="1">
      <c r="A16" s="113"/>
      <c r="B16" s="625"/>
      <c r="C16" s="321"/>
      <c r="D16" s="38"/>
      <c r="E16" s="73" t="s">
        <v>149</v>
      </c>
      <c r="F16" s="626"/>
      <c r="G16" s="627"/>
      <c r="H16" s="629"/>
      <c r="I16" s="628"/>
      <c r="J16" s="628"/>
      <c r="K16" s="628"/>
      <c r="L16" s="626"/>
      <c r="M16" s="629"/>
      <c r="N16" s="71" t="s">
        <v>103</v>
      </c>
      <c r="O16" s="290"/>
    </row>
    <row r="17" spans="1:15" ht="23.1" customHeight="1">
      <c r="A17" s="113"/>
      <c r="B17" s="625"/>
      <c r="C17" s="321"/>
      <c r="D17" s="38"/>
      <c r="E17" s="73"/>
      <c r="F17" s="626"/>
      <c r="G17" s="627"/>
      <c r="H17" s="629"/>
      <c r="I17" s="628"/>
      <c r="J17" s="628"/>
      <c r="K17" s="628"/>
      <c r="L17" s="626"/>
      <c r="M17" s="629"/>
      <c r="N17" s="71" t="s">
        <v>104</v>
      </c>
      <c r="O17" s="290"/>
    </row>
    <row r="18" spans="1:15" ht="23.1" customHeight="1">
      <c r="A18" s="113"/>
      <c r="B18" s="625"/>
      <c r="C18" s="321"/>
      <c r="D18" s="38"/>
      <c r="E18" s="73" t="s">
        <v>164</v>
      </c>
      <c r="F18" s="626">
        <v>1</v>
      </c>
      <c r="G18" s="627">
        <v>0</v>
      </c>
      <c r="H18" s="626">
        <f>SUM(F18:G18)</f>
        <v>1</v>
      </c>
      <c r="I18" s="628">
        <v>0</v>
      </c>
      <c r="J18" s="628">
        <v>0</v>
      </c>
      <c r="K18" s="627">
        <v>0</v>
      </c>
      <c r="L18" s="626">
        <v>1</v>
      </c>
      <c r="M18" s="629">
        <f>SUM(I18:L18)</f>
        <v>1</v>
      </c>
      <c r="N18" s="71" t="s">
        <v>166</v>
      </c>
      <c r="O18" s="113" t="s">
        <v>148</v>
      </c>
    </row>
    <row r="19" spans="1:15" ht="23.1" customHeight="1">
      <c r="A19" s="113"/>
      <c r="B19" s="625"/>
      <c r="C19" s="321"/>
      <c r="D19" s="38"/>
      <c r="E19" s="73" t="s">
        <v>165</v>
      </c>
      <c r="F19" s="626"/>
      <c r="G19" s="627"/>
      <c r="H19" s="629"/>
      <c r="I19" s="628"/>
      <c r="J19" s="628"/>
      <c r="K19" s="628"/>
      <c r="L19" s="626"/>
      <c r="M19" s="629"/>
      <c r="N19" s="71" t="s">
        <v>215</v>
      </c>
      <c r="O19" s="290"/>
    </row>
    <row r="20" spans="1:15" ht="23.1" customHeight="1">
      <c r="A20" s="113"/>
      <c r="B20" s="625"/>
      <c r="C20" s="321"/>
      <c r="D20" s="38"/>
      <c r="E20" s="73"/>
      <c r="F20" s="626"/>
      <c r="G20" s="627"/>
      <c r="H20" s="629"/>
      <c r="I20" s="628"/>
      <c r="J20" s="628"/>
      <c r="K20" s="628"/>
      <c r="L20" s="626"/>
      <c r="M20" s="629"/>
      <c r="N20" s="71" t="s">
        <v>214</v>
      </c>
      <c r="O20" s="290"/>
    </row>
    <row r="21" spans="1:15" ht="9" customHeight="1" thickBot="1">
      <c r="A21" s="113"/>
      <c r="B21" s="114"/>
      <c r="C21" s="115"/>
      <c r="D21" s="38"/>
      <c r="E21" s="116"/>
      <c r="F21" s="102"/>
      <c r="G21" s="102"/>
      <c r="H21" s="102"/>
      <c r="I21" s="111"/>
      <c r="J21" s="111"/>
      <c r="K21" s="111"/>
      <c r="L21" s="102"/>
      <c r="M21" s="102"/>
      <c r="N21" s="117"/>
      <c r="O21" s="39"/>
    </row>
    <row r="22" spans="1:15" ht="16.5" thickBot="1">
      <c r="A22" s="18"/>
      <c r="B22" s="19" t="s">
        <v>6</v>
      </c>
      <c r="C22" s="131" t="s">
        <v>19</v>
      </c>
      <c r="D22" s="21"/>
      <c r="E22" s="22"/>
      <c r="F22" s="386">
        <f>SUM(F9:F18)</f>
        <v>2</v>
      </c>
      <c r="G22" s="386">
        <f t="shared" ref="G22:K22" si="0">SUM(G9:G11)</f>
        <v>0</v>
      </c>
      <c r="H22" s="386">
        <f>SUM(H9:H18)</f>
        <v>2</v>
      </c>
      <c r="I22" s="386">
        <f t="shared" si="0"/>
        <v>0</v>
      </c>
      <c r="J22" s="386">
        <f t="shared" si="0"/>
        <v>0</v>
      </c>
      <c r="K22" s="386">
        <f t="shared" si="0"/>
        <v>0</v>
      </c>
      <c r="L22" s="386">
        <f>SUM(L9:L18)</f>
        <v>2</v>
      </c>
      <c r="M22" s="386">
        <f>SUM(M9:M18)</f>
        <v>2</v>
      </c>
      <c r="N22" s="388"/>
      <c r="O22" s="389">
        <v>0</v>
      </c>
    </row>
    <row r="23" spans="1:15" ht="9" customHeight="1">
      <c r="A23" s="10"/>
      <c r="B23" s="11"/>
      <c r="C23" s="12"/>
      <c r="D23" s="13"/>
      <c r="E23" s="14"/>
      <c r="F23" s="15"/>
      <c r="G23" s="15"/>
      <c r="H23" s="15"/>
      <c r="I23" s="15"/>
      <c r="J23" s="15"/>
      <c r="K23" s="15"/>
      <c r="L23" s="15"/>
      <c r="M23" s="15"/>
      <c r="N23" s="16"/>
      <c r="O23" s="17"/>
    </row>
    <row r="24" spans="1:15" ht="20.25" customHeight="1">
      <c r="A24" s="477">
        <v>2</v>
      </c>
      <c r="B24" s="869" t="s">
        <v>32</v>
      </c>
      <c r="C24" s="632">
        <v>834</v>
      </c>
      <c r="D24" s="633" t="s">
        <v>28</v>
      </c>
      <c r="E24" s="73" t="s">
        <v>76</v>
      </c>
      <c r="F24" s="626">
        <v>0.5</v>
      </c>
      <c r="G24" s="1011">
        <v>1</v>
      </c>
      <c r="H24" s="626">
        <f>SUM(F24:G24)</f>
        <v>1.5</v>
      </c>
      <c r="I24" s="628">
        <v>0</v>
      </c>
      <c r="J24" s="628">
        <v>0</v>
      </c>
      <c r="K24" s="627">
        <v>0</v>
      </c>
      <c r="L24" s="626">
        <v>1.5</v>
      </c>
      <c r="M24" s="1106">
        <f>SUM(I24:L24)</f>
        <v>1.5</v>
      </c>
      <c r="N24" s="71" t="s">
        <v>111</v>
      </c>
      <c r="O24" s="113" t="s">
        <v>148</v>
      </c>
    </row>
    <row r="25" spans="1:15" ht="20.25" customHeight="1">
      <c r="A25" s="630"/>
      <c r="B25" s="631"/>
      <c r="C25" s="632"/>
      <c r="D25" s="633"/>
      <c r="E25" s="73"/>
      <c r="F25" s="626"/>
      <c r="G25" s="627"/>
      <c r="H25" s="629"/>
      <c r="I25" s="628"/>
      <c r="J25" s="628"/>
      <c r="K25" s="628"/>
      <c r="L25" s="626"/>
      <c r="M25" s="629"/>
      <c r="N25" s="71" t="s">
        <v>112</v>
      </c>
      <c r="O25" s="636"/>
    </row>
    <row r="26" spans="1:15" ht="9.75" customHeight="1" thickBot="1">
      <c r="A26" s="113"/>
      <c r="B26" s="246"/>
      <c r="C26" s="247"/>
      <c r="D26" s="248"/>
      <c r="E26" s="249"/>
      <c r="F26" s="111"/>
      <c r="G26" s="111"/>
      <c r="H26" s="111"/>
      <c r="I26" s="111"/>
      <c r="J26" s="111"/>
      <c r="K26" s="111"/>
      <c r="L26" s="111"/>
      <c r="M26" s="111"/>
      <c r="N26" s="250"/>
      <c r="O26" s="251"/>
    </row>
    <row r="27" spans="1:15" ht="18.95" customHeight="1" thickBot="1">
      <c r="A27" s="18"/>
      <c r="B27" s="124" t="s">
        <v>19</v>
      </c>
      <c r="C27" s="125" t="s">
        <v>19</v>
      </c>
      <c r="D27" s="126"/>
      <c r="E27" s="127" t="s">
        <v>19</v>
      </c>
      <c r="F27" s="179">
        <f>SUM(F24:F26)</f>
        <v>0.5</v>
      </c>
      <c r="G27" s="179">
        <f>SUM(G24:G24)</f>
        <v>1</v>
      </c>
      <c r="H27" s="179">
        <f>SUM(H24:H24)</f>
        <v>1.5</v>
      </c>
      <c r="I27" s="461">
        <v>0</v>
      </c>
      <c r="J27" s="461">
        <v>0</v>
      </c>
      <c r="K27" s="461">
        <v>0</v>
      </c>
      <c r="L27" s="179">
        <f>SUM(L24:L24)</f>
        <v>1.5</v>
      </c>
      <c r="M27" s="179">
        <f>SUM(M24:M24)</f>
        <v>1.5</v>
      </c>
      <c r="N27" s="25"/>
      <c r="O27" s="26">
        <v>0</v>
      </c>
    </row>
    <row r="28" spans="1:15" ht="12" customHeight="1">
      <c r="A28" s="71"/>
      <c r="B28" s="71"/>
      <c r="C28" s="72"/>
      <c r="D28" s="430"/>
      <c r="E28" s="71"/>
      <c r="F28" s="71"/>
      <c r="G28" s="71"/>
      <c r="H28" s="71"/>
      <c r="I28" s="71"/>
      <c r="J28" s="71"/>
      <c r="K28" s="71"/>
      <c r="L28" s="71"/>
      <c r="M28" s="71"/>
      <c r="N28" s="71"/>
      <c r="O28" s="74"/>
    </row>
    <row r="29" spans="1:15" ht="18.95" customHeight="1">
      <c r="A29" s="289">
        <v>3</v>
      </c>
      <c r="B29" s="415" t="s">
        <v>33</v>
      </c>
      <c r="C29" s="690">
        <v>0</v>
      </c>
      <c r="D29" s="689" t="s">
        <v>19</v>
      </c>
      <c r="E29" s="688" t="s">
        <v>19</v>
      </c>
      <c r="F29" s="688" t="s">
        <v>19</v>
      </c>
      <c r="G29" s="688" t="s">
        <v>19</v>
      </c>
      <c r="H29" s="688" t="s">
        <v>19</v>
      </c>
      <c r="I29" s="688" t="s">
        <v>19</v>
      </c>
      <c r="J29" s="688" t="s">
        <v>19</v>
      </c>
      <c r="K29" s="688" t="s">
        <v>19</v>
      </c>
      <c r="L29" s="688" t="s">
        <v>19</v>
      </c>
      <c r="M29" s="688" t="s">
        <v>19</v>
      </c>
      <c r="N29" s="688" t="s">
        <v>19</v>
      </c>
      <c r="O29" s="688" t="s">
        <v>19</v>
      </c>
    </row>
    <row r="30" spans="1:15" ht="10.5" customHeight="1" thickBot="1">
      <c r="A30" s="219"/>
      <c r="B30" s="220"/>
      <c r="C30" s="76"/>
      <c r="D30" s="73"/>
      <c r="E30" s="71"/>
      <c r="F30" s="73"/>
      <c r="G30" s="73"/>
      <c r="H30" s="73"/>
      <c r="I30" s="77"/>
      <c r="J30" s="77"/>
      <c r="K30" s="77"/>
      <c r="L30" s="78"/>
      <c r="M30" s="77"/>
      <c r="N30" s="73"/>
      <c r="O30" s="79"/>
    </row>
    <row r="31" spans="1:15" ht="18.95" customHeight="1" thickBot="1">
      <c r="A31" s="80"/>
      <c r="B31" s="50" t="s">
        <v>27</v>
      </c>
      <c r="C31" s="131" t="s">
        <v>19</v>
      </c>
      <c r="D31" s="21"/>
      <c r="E31" s="132" t="s">
        <v>19</v>
      </c>
      <c r="F31" s="23">
        <f>SUM(F29:F30)</f>
        <v>0</v>
      </c>
      <c r="G31" s="23">
        <f>SUM(G29:G29)</f>
        <v>0</v>
      </c>
      <c r="H31" s="23">
        <f>SUM(H29:H29)</f>
        <v>0</v>
      </c>
      <c r="I31" s="24">
        <v>0</v>
      </c>
      <c r="J31" s="24">
        <v>0</v>
      </c>
      <c r="K31" s="24">
        <v>0</v>
      </c>
      <c r="L31" s="23">
        <f>SUM(L29:L29)</f>
        <v>0</v>
      </c>
      <c r="M31" s="23">
        <f>SUM(M29:M29)</f>
        <v>0</v>
      </c>
      <c r="N31" s="83"/>
      <c r="O31" s="26"/>
    </row>
    <row r="32" spans="1:15" ht="18.95" customHeight="1">
      <c r="A32" s="45"/>
      <c r="B32" s="45"/>
      <c r="C32" s="405"/>
      <c r="D32" s="406"/>
      <c r="E32" s="145"/>
      <c r="F32" s="45"/>
      <c r="G32" s="45"/>
      <c r="H32" s="45"/>
      <c r="I32" s="145"/>
      <c r="J32" s="45"/>
      <c r="K32" s="45"/>
      <c r="L32" s="45"/>
      <c r="M32" s="45"/>
      <c r="N32" s="255"/>
      <c r="O32" s="45"/>
    </row>
    <row r="33" spans="1:15" ht="18.95" customHeight="1">
      <c r="A33" s="434">
        <v>4</v>
      </c>
      <c r="B33" s="260" t="s">
        <v>34</v>
      </c>
      <c r="C33" s="321" t="s">
        <v>19</v>
      </c>
      <c r="D33" s="38"/>
      <c r="E33" s="322" t="s">
        <v>19</v>
      </c>
      <c r="F33" s="290" t="s">
        <v>19</v>
      </c>
      <c r="G33" s="290" t="s">
        <v>19</v>
      </c>
      <c r="H33" s="290" t="s">
        <v>19</v>
      </c>
      <c r="I33" s="111">
        <v>0</v>
      </c>
      <c r="J33" s="111">
        <v>0</v>
      </c>
      <c r="K33" s="111">
        <v>0</v>
      </c>
      <c r="L33" s="290" t="s">
        <v>19</v>
      </c>
      <c r="M33" s="290" t="s">
        <v>19</v>
      </c>
      <c r="N33" s="290" t="s">
        <v>19</v>
      </c>
      <c r="O33" s="290" t="s">
        <v>19</v>
      </c>
    </row>
    <row r="34" spans="1:15" ht="9" customHeight="1" thickBot="1">
      <c r="A34" s="256"/>
      <c r="B34" s="220"/>
      <c r="C34" s="76"/>
      <c r="D34" s="73"/>
      <c r="E34" s="71"/>
      <c r="F34" s="73"/>
      <c r="G34" s="73"/>
      <c r="H34" s="73"/>
      <c r="I34" s="77"/>
      <c r="J34" s="77"/>
      <c r="K34" s="77"/>
      <c r="L34" s="78"/>
      <c r="M34" s="77"/>
      <c r="N34" s="73"/>
      <c r="O34" s="79"/>
    </row>
    <row r="35" spans="1:15" ht="18.95" customHeight="1" thickBot="1">
      <c r="A35" s="49"/>
      <c r="B35" s="50" t="s">
        <v>27</v>
      </c>
      <c r="C35" s="131" t="s">
        <v>19</v>
      </c>
      <c r="D35" s="21"/>
      <c r="E35" s="132" t="s">
        <v>19</v>
      </c>
      <c r="F35" s="23">
        <f>SUM(F33:F34)</f>
        <v>0</v>
      </c>
      <c r="G35" s="23">
        <f>SUM(G33:G33)</f>
        <v>0</v>
      </c>
      <c r="H35" s="23">
        <f>SUM(H33:H33)</f>
        <v>0</v>
      </c>
      <c r="I35" s="24">
        <v>0</v>
      </c>
      <c r="J35" s="24">
        <v>0</v>
      </c>
      <c r="K35" s="24">
        <v>0</v>
      </c>
      <c r="L35" s="23">
        <f>SUM(L33:L33)</f>
        <v>0</v>
      </c>
      <c r="M35" s="23">
        <f>SUM(M33:M33)</f>
        <v>0</v>
      </c>
      <c r="N35" s="83"/>
      <c r="O35" s="26">
        <v>0</v>
      </c>
    </row>
    <row r="36" spans="1:15" ht="11.25" customHeight="1">
      <c r="A36" s="259"/>
      <c r="B36" s="260"/>
      <c r="C36" s="261"/>
      <c r="D36" s="133"/>
      <c r="E36" s="260"/>
      <c r="F36" s="262"/>
      <c r="G36" s="262"/>
      <c r="H36" s="262"/>
      <c r="I36" s="262"/>
      <c r="J36" s="262"/>
      <c r="K36" s="262"/>
      <c r="L36" s="262"/>
      <c r="M36" s="263"/>
      <c r="N36" s="260"/>
      <c r="O36" s="260"/>
    </row>
    <row r="37" spans="1:15" ht="24.75" customHeight="1">
      <c r="A37" s="637">
        <v>5</v>
      </c>
      <c r="B37" s="638" t="s">
        <v>35</v>
      </c>
      <c r="C37" s="321" t="s">
        <v>19</v>
      </c>
      <c r="D37" s="38"/>
      <c r="E37" s="322" t="s">
        <v>19</v>
      </c>
      <c r="F37" s="290" t="s">
        <v>19</v>
      </c>
      <c r="G37" s="290" t="s">
        <v>19</v>
      </c>
      <c r="H37" s="290" t="s">
        <v>19</v>
      </c>
      <c r="I37" s="111">
        <v>0</v>
      </c>
      <c r="J37" s="111">
        <v>0</v>
      </c>
      <c r="K37" s="111">
        <v>0</v>
      </c>
      <c r="L37" s="290" t="s">
        <v>19</v>
      </c>
      <c r="M37" s="290" t="s">
        <v>19</v>
      </c>
      <c r="N37" s="290" t="s">
        <v>19</v>
      </c>
      <c r="O37" s="290" t="s">
        <v>19</v>
      </c>
    </row>
    <row r="38" spans="1:15" ht="3" customHeight="1">
      <c r="A38" s="637"/>
      <c r="B38" s="638"/>
      <c r="C38" s="639"/>
      <c r="D38" s="633"/>
      <c r="E38" s="634"/>
      <c r="F38" s="635"/>
      <c r="G38" s="635"/>
      <c r="H38" s="640"/>
      <c r="I38" s="641"/>
      <c r="J38" s="641"/>
      <c r="K38" s="641"/>
      <c r="L38" s="635"/>
      <c r="M38" s="642"/>
      <c r="N38" s="643"/>
      <c r="O38" s="290"/>
    </row>
    <row r="39" spans="1:15" ht="8.25" customHeight="1" thickBot="1">
      <c r="A39" s="441"/>
      <c r="B39" s="53"/>
      <c r="C39" s="55"/>
      <c r="D39" s="402"/>
      <c r="E39" s="56"/>
      <c r="F39" s="57"/>
      <c r="G39" s="58"/>
      <c r="H39" s="442"/>
      <c r="I39" s="59"/>
      <c r="J39" s="59"/>
      <c r="K39" s="59"/>
      <c r="L39" s="59"/>
      <c r="M39" s="64"/>
      <c r="N39" s="56"/>
      <c r="O39" s="54"/>
    </row>
    <row r="40" spans="1:15" ht="16.5" thickBot="1">
      <c r="A40" s="50"/>
      <c r="B40" s="50" t="s">
        <v>27</v>
      </c>
      <c r="C40" s="112" t="str">
        <f>C37</f>
        <v>-</v>
      </c>
      <c r="D40" s="60"/>
      <c r="E40" s="61"/>
      <c r="F40" s="67">
        <f>SUM(F37:F37)</f>
        <v>0</v>
      </c>
      <c r="G40" s="67">
        <f>SUM(G37:G37)</f>
        <v>0</v>
      </c>
      <c r="H40" s="67">
        <f>F40+G40</f>
        <v>0</v>
      </c>
      <c r="I40" s="67">
        <f>SUM(I37:I37)</f>
        <v>0</v>
      </c>
      <c r="J40" s="67">
        <f>SUM(J37:J37)</f>
        <v>0</v>
      </c>
      <c r="K40" s="67">
        <f>SUM(K37:K37)</f>
        <v>0</v>
      </c>
      <c r="L40" s="67">
        <f>SUM(L37:L37)</f>
        <v>0</v>
      </c>
      <c r="M40" s="67">
        <f>SUM(M37:M37)</f>
        <v>0</v>
      </c>
      <c r="N40" s="61"/>
      <c r="O40" s="52"/>
    </row>
    <row r="42" spans="1:15">
      <c r="N42" s="1" t="s">
        <v>245</v>
      </c>
    </row>
    <row r="43" spans="1:15">
      <c r="A43" s="1457" t="s">
        <v>36</v>
      </c>
      <c r="B43" s="1457"/>
      <c r="C43" s="1457"/>
      <c r="F43" s="1457"/>
      <c r="G43" s="1457"/>
      <c r="H43" s="1457"/>
    </row>
    <row r="44" spans="1:15" ht="15.75">
      <c r="A44" s="1457" t="s">
        <v>37</v>
      </c>
      <c r="B44" s="1457"/>
      <c r="C44" s="1457"/>
      <c r="E44" s="1457"/>
      <c r="F44" s="1457"/>
      <c r="G44" s="1457"/>
      <c r="H44" s="1457"/>
      <c r="I44" s="1457"/>
      <c r="J44" s="1457"/>
      <c r="K44" s="1457"/>
      <c r="M44" s="1458" t="s">
        <v>58</v>
      </c>
      <c r="N44" s="1458"/>
    </row>
    <row r="45" spans="1:15" ht="15.75">
      <c r="M45" s="41"/>
      <c r="N45" s="135"/>
    </row>
    <row r="46" spans="1:15" ht="15.75">
      <c r="M46" s="41"/>
      <c r="N46" s="135"/>
    </row>
    <row r="47" spans="1:15" ht="15.75">
      <c r="M47" s="41"/>
      <c r="N47" s="135"/>
    </row>
    <row r="48" spans="1:15" ht="15.75">
      <c r="A48" s="1470" t="s">
        <v>38</v>
      </c>
      <c r="B48" s="1470"/>
      <c r="C48" s="1470"/>
      <c r="F48" s="1470"/>
      <c r="G48" s="1470"/>
      <c r="H48" s="1470"/>
      <c r="M48" s="1471" t="s">
        <v>39</v>
      </c>
      <c r="N48" s="1471"/>
    </row>
    <row r="49" spans="1:14" ht="15.75">
      <c r="A49" s="1457" t="s">
        <v>40</v>
      </c>
      <c r="B49" s="1457"/>
      <c r="C49" s="1457"/>
      <c r="F49" s="1457"/>
      <c r="G49" s="1457"/>
      <c r="H49" s="1457"/>
      <c r="M49" s="1458" t="s">
        <v>41</v>
      </c>
      <c r="N49" s="1458"/>
    </row>
    <row r="50" spans="1:14" ht="15.75">
      <c r="M50" s="134" t="s">
        <v>29</v>
      </c>
      <c r="N50" s="42"/>
    </row>
    <row r="51" spans="1:14" ht="15.75">
      <c r="M51" s="134"/>
      <c r="N51" s="42"/>
    </row>
    <row r="52" spans="1:14" ht="15.75">
      <c r="M52" s="134"/>
      <c r="N52" s="42"/>
    </row>
    <row r="53" spans="1:14" ht="15.75">
      <c r="M53" s="134"/>
      <c r="N53" s="42"/>
    </row>
    <row r="54" spans="1:14" ht="15.75">
      <c r="M54" s="134"/>
      <c r="N54" s="42"/>
    </row>
    <row r="55" spans="1:14" ht="15.75">
      <c r="M55" s="134"/>
      <c r="N55" s="42"/>
    </row>
    <row r="56" spans="1:14" ht="15.75">
      <c r="M56" s="134"/>
      <c r="N56" s="42"/>
    </row>
    <row r="57" spans="1:14" ht="15.75">
      <c r="M57" s="134"/>
      <c r="N57" s="42"/>
    </row>
    <row r="58" spans="1:14" ht="15.75">
      <c r="M58" s="134"/>
      <c r="N58" s="42"/>
    </row>
    <row r="59" spans="1:14" ht="15.75">
      <c r="M59" s="134"/>
      <c r="N59" s="42"/>
    </row>
    <row r="60" spans="1:14" ht="15.75">
      <c r="M60" s="134"/>
      <c r="N60" s="42"/>
    </row>
    <row r="61" spans="1:14" ht="15.75">
      <c r="M61" s="134"/>
      <c r="N61" s="42"/>
    </row>
    <row r="62" spans="1:14" ht="15.75">
      <c r="M62" s="134"/>
      <c r="N62" s="42"/>
    </row>
    <row r="63" spans="1:14" ht="15.75">
      <c r="M63" s="134"/>
      <c r="N63" s="42"/>
    </row>
    <row r="64" spans="1:14" ht="15.75">
      <c r="M64" s="134"/>
      <c r="N64" s="42"/>
    </row>
    <row r="65" spans="13:14" ht="15.75">
      <c r="M65" s="134"/>
      <c r="N65" s="42"/>
    </row>
    <row r="66" spans="13:14" ht="15.75">
      <c r="M66" s="134"/>
      <c r="N66" s="42"/>
    </row>
    <row r="67" spans="13:14" ht="15.75">
      <c r="M67" s="134"/>
      <c r="N67" s="42"/>
    </row>
    <row r="68" spans="13:14" ht="15.75">
      <c r="M68" s="134"/>
      <c r="N68" s="42"/>
    </row>
    <row r="69" spans="13:14" ht="15.75">
      <c r="M69" s="134"/>
      <c r="N69" s="42"/>
    </row>
    <row r="70" spans="13:14" ht="15.75">
      <c r="M70" s="134"/>
      <c r="N70" s="42"/>
    </row>
    <row r="71" spans="13:14" ht="15.75">
      <c r="M71" s="134"/>
      <c r="N71" s="42"/>
    </row>
    <row r="72" spans="13:14" ht="15.75">
      <c r="M72" s="134"/>
      <c r="N72" s="42"/>
    </row>
    <row r="73" spans="13:14" ht="15.75">
      <c r="M73" s="134"/>
      <c r="N73" s="42"/>
    </row>
    <row r="74" spans="13:14" ht="15.75">
      <c r="M74" s="134"/>
      <c r="N74" s="42"/>
    </row>
    <row r="75" spans="13:14" ht="15.75">
      <c r="M75" s="134"/>
      <c r="N75" s="42"/>
    </row>
    <row r="76" spans="13:14" ht="15.75">
      <c r="M76" s="134"/>
      <c r="N76" s="42"/>
    </row>
    <row r="77" spans="13:14" ht="15.75">
      <c r="M77" s="134"/>
      <c r="N77" s="42"/>
    </row>
    <row r="78" spans="13:14" ht="15.75">
      <c r="M78" s="134"/>
      <c r="N78" s="42"/>
    </row>
    <row r="79" spans="13:14" ht="15.75">
      <c r="M79" s="134"/>
      <c r="N79" s="42"/>
    </row>
    <row r="80" spans="13:14" ht="15.75">
      <c r="M80" s="134"/>
      <c r="N80" s="42"/>
    </row>
    <row r="81" spans="1:15" ht="15.75">
      <c r="M81" s="134"/>
      <c r="N81" s="42"/>
    </row>
    <row r="82" spans="1:15" ht="15.75">
      <c r="M82" s="134"/>
      <c r="N82" s="42"/>
    </row>
    <row r="83" spans="1:15" ht="15.75">
      <c r="M83" s="134"/>
      <c r="N83" s="42"/>
    </row>
    <row r="84" spans="1:15" ht="15.75">
      <c r="M84" s="134"/>
      <c r="N84" s="42"/>
    </row>
    <row r="85" spans="1:15" ht="15.75">
      <c r="A85" s="1508" t="s">
        <v>77</v>
      </c>
      <c r="B85" s="1508"/>
      <c r="C85" s="1508"/>
      <c r="D85" s="1508"/>
      <c r="E85" s="1508"/>
      <c r="F85" s="1508"/>
      <c r="G85" s="1508"/>
      <c r="H85" s="1508"/>
      <c r="I85" s="1508"/>
      <c r="J85" s="1508"/>
      <c r="K85" s="1508"/>
      <c r="L85" s="1508"/>
      <c r="M85" s="1508"/>
      <c r="N85" s="1508"/>
      <c r="O85" s="1508"/>
    </row>
    <row r="86" spans="1:15" ht="15.75">
      <c r="A86" s="1445" t="s">
        <v>247</v>
      </c>
      <c r="B86" s="1445"/>
      <c r="C86" s="1445"/>
      <c r="D86" s="1445"/>
      <c r="E86" s="1445"/>
      <c r="F86" s="1445"/>
      <c r="G86" s="1445"/>
      <c r="H86" s="1445"/>
      <c r="I86" s="1445"/>
      <c r="J86" s="1445"/>
      <c r="K86" s="1445"/>
      <c r="L86" s="1445"/>
      <c r="M86" s="1445"/>
      <c r="N86" s="1445"/>
      <c r="O86" s="1445"/>
    </row>
    <row r="87" spans="1:15" ht="19.5" thickBot="1">
      <c r="A87" s="3"/>
      <c r="B87" s="3"/>
      <c r="C87" s="3"/>
      <c r="D87" s="3"/>
      <c r="E87" s="2"/>
      <c r="F87" s="2"/>
      <c r="G87" s="2"/>
      <c r="H87" s="2"/>
      <c r="I87" s="2"/>
      <c r="J87" s="2"/>
      <c r="K87" s="2"/>
      <c r="L87" s="2"/>
      <c r="M87" s="2"/>
      <c r="N87" s="2"/>
      <c r="O87" s="2"/>
    </row>
    <row r="88" spans="1:15" ht="15.75">
      <c r="A88" s="1474" t="s">
        <v>0</v>
      </c>
      <c r="B88" s="150" t="s">
        <v>1</v>
      </c>
      <c r="C88" s="1476" t="s">
        <v>2</v>
      </c>
      <c r="D88" s="1477"/>
      <c r="E88" s="1478" t="s">
        <v>3</v>
      </c>
      <c r="F88" s="1480" t="s">
        <v>4</v>
      </c>
      <c r="G88" s="1481"/>
      <c r="H88" s="1482"/>
      <c r="I88" s="1483" t="s">
        <v>5</v>
      </c>
      <c r="J88" s="1483"/>
      <c r="K88" s="1483"/>
      <c r="L88" s="1483"/>
      <c r="M88" s="150" t="s">
        <v>6</v>
      </c>
      <c r="N88" s="1478" t="s">
        <v>7</v>
      </c>
      <c r="O88" s="151" t="s">
        <v>8</v>
      </c>
    </row>
    <row r="89" spans="1:15" ht="15.75">
      <c r="A89" s="1475"/>
      <c r="B89" s="5" t="s">
        <v>9</v>
      </c>
      <c r="C89" s="1484" t="s">
        <v>10</v>
      </c>
      <c r="D89" s="1485"/>
      <c r="E89" s="1479"/>
      <c r="F89" s="858" t="s">
        <v>11</v>
      </c>
      <c r="G89" s="858" t="s">
        <v>12</v>
      </c>
      <c r="H89" s="858" t="s">
        <v>6</v>
      </c>
      <c r="I89" s="858" t="s">
        <v>13</v>
      </c>
      <c r="J89" s="858" t="s">
        <v>14</v>
      </c>
      <c r="K89" s="858" t="s">
        <v>15</v>
      </c>
      <c r="L89" s="858" t="s">
        <v>16</v>
      </c>
      <c r="M89" s="5" t="s">
        <v>17</v>
      </c>
      <c r="N89" s="1479"/>
      <c r="O89" s="152" t="s">
        <v>18</v>
      </c>
    </row>
    <row r="90" spans="1:15" ht="16.5" thickBot="1">
      <c r="A90" s="153">
        <v>1</v>
      </c>
      <c r="B90" s="6">
        <v>2</v>
      </c>
      <c r="C90" s="1461">
        <v>3</v>
      </c>
      <c r="D90" s="1462"/>
      <c r="E90" s="6">
        <v>4</v>
      </c>
      <c r="F90" s="6">
        <v>5</v>
      </c>
      <c r="G90" s="6">
        <v>7</v>
      </c>
      <c r="H90" s="6">
        <v>8</v>
      </c>
      <c r="I90" s="6">
        <v>9</v>
      </c>
      <c r="J90" s="6">
        <v>10</v>
      </c>
      <c r="K90" s="6">
        <v>11</v>
      </c>
      <c r="L90" s="6">
        <v>12</v>
      </c>
      <c r="M90" s="6">
        <v>13</v>
      </c>
      <c r="N90" s="6">
        <v>14</v>
      </c>
      <c r="O90" s="154">
        <v>15</v>
      </c>
    </row>
    <row r="91" spans="1:15" ht="15.75">
      <c r="A91" s="692"/>
      <c r="B91" s="324"/>
      <c r="C91" s="325"/>
      <c r="D91" s="326"/>
      <c r="E91" s="327"/>
      <c r="F91" s="328"/>
      <c r="G91" s="328"/>
      <c r="H91" s="328"/>
      <c r="I91" s="329"/>
      <c r="J91" s="329"/>
      <c r="K91" s="329"/>
      <c r="L91" s="328"/>
      <c r="M91" s="328"/>
      <c r="N91" s="330"/>
      <c r="O91" s="331"/>
    </row>
    <row r="92" spans="1:15" ht="15.75">
      <c r="A92" s="158">
        <v>1</v>
      </c>
      <c r="B92" s="625" t="s">
        <v>31</v>
      </c>
      <c r="C92" s="667">
        <v>6018</v>
      </c>
      <c r="D92" s="73" t="s">
        <v>28</v>
      </c>
      <c r="E92" s="73" t="s">
        <v>51</v>
      </c>
      <c r="F92" s="627">
        <v>1.5</v>
      </c>
      <c r="G92" s="626">
        <v>0</v>
      </c>
      <c r="H92" s="629">
        <f>SUM(F92:G92)</f>
        <v>1.5</v>
      </c>
      <c r="I92" s="628">
        <v>0</v>
      </c>
      <c r="J92" s="628">
        <v>0</v>
      </c>
      <c r="K92" s="628">
        <v>0</v>
      </c>
      <c r="L92" s="626">
        <v>2</v>
      </c>
      <c r="M92" s="629">
        <f>SUM(I92:L92)</f>
        <v>2</v>
      </c>
      <c r="N92" s="71" t="s">
        <v>115</v>
      </c>
      <c r="O92" s="669">
        <v>782388.5</v>
      </c>
    </row>
    <row r="93" spans="1:15" ht="16.5" thickBot="1">
      <c r="A93" s="158"/>
      <c r="B93" s="114"/>
      <c r="C93" s="115"/>
      <c r="D93" s="38"/>
      <c r="E93" s="116"/>
      <c r="F93" s="102"/>
      <c r="G93" s="102"/>
      <c r="H93" s="102"/>
      <c r="I93" s="111"/>
      <c r="J93" s="111"/>
      <c r="K93" s="111"/>
      <c r="L93" s="102"/>
      <c r="M93" s="102"/>
      <c r="N93" s="117"/>
      <c r="O93" s="159"/>
    </row>
    <row r="94" spans="1:15" ht="16.5" thickBot="1">
      <c r="A94" s="160"/>
      <c r="B94" s="19" t="s">
        <v>6</v>
      </c>
      <c r="C94" s="146">
        <v>0</v>
      </c>
      <c r="D94" s="21"/>
      <c r="E94" s="22"/>
      <c r="F94" s="179">
        <f>SUM(F91:F93)</f>
        <v>1.5</v>
      </c>
      <c r="G94" s="23">
        <f>SUM(G91:G92)</f>
        <v>0</v>
      </c>
      <c r="H94" s="179">
        <f>SUM(H91:H92)</f>
        <v>1.5</v>
      </c>
      <c r="I94" s="24">
        <v>0</v>
      </c>
      <c r="J94" s="24">
        <v>0</v>
      </c>
      <c r="K94" s="24">
        <v>0</v>
      </c>
      <c r="L94" s="179">
        <f>SUM(L91:L92)</f>
        <v>2</v>
      </c>
      <c r="M94" s="179">
        <f>SUM(M91:M92)</f>
        <v>2</v>
      </c>
      <c r="N94" s="25"/>
      <c r="O94" s="467">
        <f>O92</f>
        <v>782388.5</v>
      </c>
    </row>
    <row r="95" spans="1:15" ht="15.75">
      <c r="A95" s="162"/>
      <c r="B95" s="11"/>
      <c r="C95" s="12"/>
      <c r="D95" s="13"/>
      <c r="E95" s="14"/>
      <c r="F95" s="15"/>
      <c r="G95" s="15"/>
      <c r="H95" s="15"/>
      <c r="I95" s="15"/>
      <c r="J95" s="15"/>
      <c r="K95" s="15"/>
      <c r="L95" s="15"/>
      <c r="M95" s="15"/>
      <c r="N95" s="16"/>
      <c r="O95" s="163"/>
    </row>
    <row r="96" spans="1:15" ht="15.75">
      <c r="A96" s="652">
        <v>2</v>
      </c>
      <c r="B96" s="653" t="s">
        <v>32</v>
      </c>
      <c r="C96" s="644">
        <v>727</v>
      </c>
      <c r="D96" s="73" t="s">
        <v>28</v>
      </c>
      <c r="E96" s="73" t="s">
        <v>116</v>
      </c>
      <c r="F96" s="627">
        <v>0.75</v>
      </c>
      <c r="G96" s="628">
        <v>0</v>
      </c>
      <c r="H96" s="629">
        <f>SUM(F96:G96)</f>
        <v>0.75</v>
      </c>
      <c r="I96" s="628">
        <v>0</v>
      </c>
      <c r="J96" s="628">
        <v>0</v>
      </c>
      <c r="K96" s="628">
        <v>0</v>
      </c>
      <c r="L96" s="626">
        <v>1.5</v>
      </c>
      <c r="M96" s="629">
        <f>SUM(I96:L96)</f>
        <v>1.5</v>
      </c>
      <c r="N96" s="71" t="s">
        <v>69</v>
      </c>
      <c r="O96" s="669">
        <v>162936</v>
      </c>
    </row>
    <row r="97" spans="1:16" ht="15.75">
      <c r="A97" s="652"/>
      <c r="B97" s="653"/>
      <c r="C97" s="644"/>
      <c r="D97" s="73"/>
      <c r="E97" s="73" t="s">
        <v>113</v>
      </c>
      <c r="F97" s="627">
        <v>1</v>
      </c>
      <c r="G97" s="628">
        <v>0</v>
      </c>
      <c r="H97" s="629">
        <f>SUM(F97:G97)</f>
        <v>1</v>
      </c>
      <c r="I97" s="628">
        <v>0</v>
      </c>
      <c r="J97" s="628">
        <v>0</v>
      </c>
      <c r="K97" s="628">
        <v>0</v>
      </c>
      <c r="L97" s="626">
        <v>2</v>
      </c>
      <c r="M97" s="629">
        <f>SUM(I97:L97)</f>
        <v>2</v>
      </c>
      <c r="N97" s="71" t="s">
        <v>69</v>
      </c>
      <c r="O97" s="669">
        <v>141211.20000000001</v>
      </c>
    </row>
    <row r="98" spans="1:16" ht="16.5" thickBot="1">
      <c r="A98" s="158"/>
      <c r="B98" s="246"/>
      <c r="C98" s="647"/>
      <c r="D98" s="648"/>
      <c r="E98" s="649"/>
      <c r="F98" s="650"/>
      <c r="G98" s="650"/>
      <c r="H98" s="650"/>
      <c r="I98" s="650"/>
      <c r="J98" s="650"/>
      <c r="K98" s="650"/>
      <c r="L98" s="650"/>
      <c r="M98" s="650"/>
      <c r="N98" s="650"/>
      <c r="O98" s="651"/>
    </row>
    <row r="99" spans="1:16" ht="16.5" thickBot="1">
      <c r="A99" s="160"/>
      <c r="B99" s="124" t="s">
        <v>19</v>
      </c>
      <c r="C99" s="272">
        <f>C96</f>
        <v>727</v>
      </c>
      <c r="D99" s="104" t="s">
        <v>28</v>
      </c>
      <c r="E99" s="110"/>
      <c r="F99" s="107">
        <f>SUM(F96)</f>
        <v>0.75</v>
      </c>
      <c r="G99" s="107">
        <f t="shared" ref="G99:O99" si="1">SUM(G96)</f>
        <v>0</v>
      </c>
      <c r="H99" s="107">
        <f t="shared" si="1"/>
        <v>0.75</v>
      </c>
      <c r="I99" s="107">
        <f t="shared" si="1"/>
        <v>0</v>
      </c>
      <c r="J99" s="107">
        <f t="shared" si="1"/>
        <v>0</v>
      </c>
      <c r="K99" s="107">
        <f t="shared" si="1"/>
        <v>0</v>
      </c>
      <c r="L99" s="468">
        <f t="shared" si="1"/>
        <v>1.5</v>
      </c>
      <c r="M99" s="468">
        <f t="shared" si="1"/>
        <v>1.5</v>
      </c>
      <c r="N99" s="105"/>
      <c r="O99" s="166">
        <f t="shared" si="1"/>
        <v>162936</v>
      </c>
    </row>
    <row r="100" spans="1:16" ht="15.75">
      <c r="A100" s="660"/>
      <c r="B100" s="661"/>
      <c r="C100" s="180"/>
      <c r="D100" s="88"/>
      <c r="E100" s="661"/>
      <c r="F100" s="662"/>
      <c r="G100" s="662"/>
      <c r="H100" s="661"/>
      <c r="I100" s="661"/>
      <c r="J100" s="661"/>
      <c r="K100" s="662"/>
      <c r="L100" s="662"/>
      <c r="M100" s="661"/>
      <c r="N100" s="661"/>
      <c r="O100" s="663"/>
    </row>
    <row r="101" spans="1:16" ht="15.75">
      <c r="A101" s="654">
        <v>3</v>
      </c>
      <c r="B101" s="411" t="s">
        <v>33</v>
      </c>
      <c r="C101" s="321" t="s">
        <v>19</v>
      </c>
      <c r="D101" s="38"/>
      <c r="E101" s="322" t="s">
        <v>19</v>
      </c>
      <c r="F101" s="290" t="s">
        <v>19</v>
      </c>
      <c r="G101" s="290" t="s">
        <v>19</v>
      </c>
      <c r="H101" s="290" t="s">
        <v>19</v>
      </c>
      <c r="I101" s="111">
        <v>0</v>
      </c>
      <c r="J101" s="111">
        <v>0</v>
      </c>
      <c r="K101" s="111">
        <v>0</v>
      </c>
      <c r="L101" s="290" t="s">
        <v>19</v>
      </c>
      <c r="M101" s="290" t="s">
        <v>19</v>
      </c>
      <c r="N101" s="290" t="s">
        <v>19</v>
      </c>
      <c r="O101" s="290" t="s">
        <v>19</v>
      </c>
      <c r="P101" s="136"/>
    </row>
    <row r="102" spans="1:16" ht="16.5" thickBot="1">
      <c r="A102" s="654"/>
      <c r="B102" s="411"/>
      <c r="C102" s="366"/>
      <c r="D102" s="655"/>
      <c r="E102" s="693"/>
      <c r="F102" s="694"/>
      <c r="G102" s="694"/>
      <c r="H102" s="657"/>
      <c r="I102" s="657"/>
      <c r="J102" s="657"/>
      <c r="K102" s="657"/>
      <c r="L102" s="694"/>
      <c r="M102" s="658"/>
      <c r="N102" s="39"/>
      <c r="O102" s="862"/>
      <c r="P102" s="136"/>
    </row>
    <row r="103" spans="1:16" ht="16.5" thickBot="1">
      <c r="A103" s="185"/>
      <c r="B103" s="89" t="s">
        <v>27</v>
      </c>
      <c r="C103" s="186" t="str">
        <f>C101</f>
        <v>-</v>
      </c>
      <c r="D103" s="187" t="s">
        <v>28</v>
      </c>
      <c r="E103" s="188"/>
      <c r="F103" s="201">
        <f>SUM(F101:F102)</f>
        <v>0</v>
      </c>
      <c r="G103" s="201">
        <f>SUM(G101:G102)</f>
        <v>0</v>
      </c>
      <c r="H103" s="201">
        <f>F103+G103</f>
        <v>0</v>
      </c>
      <c r="I103" s="201">
        <f>SUM(I101:I101)</f>
        <v>0</v>
      </c>
      <c r="J103" s="201">
        <f>SUM(J101:J101)</f>
        <v>0</v>
      </c>
      <c r="K103" s="201">
        <f>SUM(K102)</f>
        <v>0</v>
      </c>
      <c r="L103" s="201">
        <f>SUM(L101:L102)</f>
        <v>0</v>
      </c>
      <c r="M103" s="201">
        <f>SUM(M101:M102)</f>
        <v>0</v>
      </c>
      <c r="N103" s="33">
        <f>SUM(N101:N102)</f>
        <v>0</v>
      </c>
      <c r="O103" s="189">
        <f>SUM(O101:O102)</f>
        <v>0</v>
      </c>
      <c r="P103" s="137"/>
    </row>
    <row r="104" spans="1:16" ht="15.75">
      <c r="A104" s="169"/>
      <c r="B104" s="45"/>
      <c r="C104" s="856"/>
      <c r="D104" s="857"/>
      <c r="E104" s="145"/>
      <c r="F104" s="45"/>
      <c r="G104" s="45"/>
      <c r="H104" s="45"/>
      <c r="I104" s="145"/>
      <c r="J104" s="45"/>
      <c r="K104" s="45"/>
      <c r="L104" s="45"/>
      <c r="M104" s="45"/>
      <c r="N104" s="255"/>
      <c r="O104" s="274"/>
    </row>
    <row r="105" spans="1:16" ht="15.75">
      <c r="A105" s="306">
        <v>4</v>
      </c>
      <c r="B105" s="260" t="s">
        <v>35</v>
      </c>
      <c r="C105" s="667">
        <v>0</v>
      </c>
      <c r="D105" s="73"/>
      <c r="E105" s="73"/>
      <c r="F105" s="628">
        <v>0</v>
      </c>
      <c r="G105" s="628">
        <v>0</v>
      </c>
      <c r="H105" s="628">
        <v>0</v>
      </c>
      <c r="I105" s="628">
        <v>0</v>
      </c>
      <c r="J105" s="628">
        <v>0</v>
      </c>
      <c r="K105" s="628">
        <v>0</v>
      </c>
      <c r="L105" s="628">
        <v>0</v>
      </c>
      <c r="M105" s="628">
        <v>0</v>
      </c>
      <c r="N105" s="628">
        <v>0</v>
      </c>
      <c r="O105" s="669">
        <v>0</v>
      </c>
    </row>
    <row r="106" spans="1:16" ht="16.5" thickBot="1">
      <c r="A106" s="306"/>
      <c r="B106" s="260"/>
      <c r="C106" s="275"/>
      <c r="D106" s="145"/>
      <c r="E106" s="695"/>
      <c r="F106" s="696"/>
      <c r="G106" s="666"/>
      <c r="H106" s="697"/>
      <c r="I106" s="698"/>
      <c r="J106" s="698"/>
      <c r="K106" s="698"/>
      <c r="L106" s="629"/>
      <c r="M106" s="70"/>
      <c r="N106" s="45"/>
      <c r="O106" s="816"/>
    </row>
    <row r="107" spans="1:16" ht="16.5" thickBot="1">
      <c r="A107" s="190"/>
      <c r="B107" s="50" t="s">
        <v>27</v>
      </c>
      <c r="C107" s="272">
        <f>C105</f>
        <v>0</v>
      </c>
      <c r="D107" s="60"/>
      <c r="E107" s="61"/>
      <c r="F107" s="67">
        <f>SUM(F105:F106)</f>
        <v>0</v>
      </c>
      <c r="G107" s="67">
        <f>SUM(G105:G106)</f>
        <v>0</v>
      </c>
      <c r="H107" s="67">
        <f>SUM(H105:H106)</f>
        <v>0</v>
      </c>
      <c r="I107" s="395">
        <v>0</v>
      </c>
      <c r="J107" s="395">
        <f>SUM(J105:J106)</f>
        <v>0</v>
      </c>
      <c r="K107" s="395">
        <f>SUM(K105:K106)</f>
        <v>0</v>
      </c>
      <c r="L107" s="67">
        <f>SUM(L105:L106)</f>
        <v>0</v>
      </c>
      <c r="M107" s="67">
        <f>SUM(M105:M106)</f>
        <v>0</v>
      </c>
      <c r="N107" s="191"/>
      <c r="O107" s="192">
        <f>SUM(O105:O106)</f>
        <v>0</v>
      </c>
    </row>
    <row r="108" spans="1:16" ht="15.75">
      <c r="A108" s="700"/>
      <c r="B108" s="357"/>
      <c r="C108" s="701"/>
      <c r="D108" s="357"/>
      <c r="E108" s="699"/>
      <c r="F108" s="176"/>
      <c r="G108" s="176"/>
      <c r="H108" s="70"/>
      <c r="I108" s="176"/>
      <c r="J108" s="176"/>
      <c r="K108" s="176"/>
      <c r="L108" s="176"/>
      <c r="M108" s="70"/>
      <c r="N108" s="699"/>
      <c r="O108" s="702"/>
    </row>
    <row r="109" spans="1:16" ht="15.75">
      <c r="A109" s="306">
        <v>5</v>
      </c>
      <c r="B109" s="133" t="s">
        <v>34</v>
      </c>
      <c r="C109" s="667">
        <v>797</v>
      </c>
      <c r="D109" s="73"/>
      <c r="E109" s="73" t="s">
        <v>71</v>
      </c>
      <c r="F109" s="626">
        <v>1</v>
      </c>
      <c r="G109" s="626">
        <v>0.5</v>
      </c>
      <c r="H109" s="629">
        <f>SUM(F109:G109)</f>
        <v>1.5</v>
      </c>
      <c r="I109" s="628">
        <v>0</v>
      </c>
      <c r="J109" s="628">
        <v>0</v>
      </c>
      <c r="K109" s="628">
        <v>0</v>
      </c>
      <c r="L109" s="626">
        <v>1</v>
      </c>
      <c r="M109" s="629">
        <f>SUM(I109:L109)</f>
        <v>1</v>
      </c>
      <c r="N109" s="71" t="s">
        <v>69</v>
      </c>
      <c r="O109" s="669">
        <v>310140</v>
      </c>
    </row>
    <row r="110" spans="1:16" ht="16.5" thickBot="1">
      <c r="A110" s="306"/>
      <c r="B110" s="133"/>
      <c r="C110" s="202"/>
      <c r="D110" s="203"/>
      <c r="E110" s="204"/>
      <c r="F110" s="204"/>
      <c r="G110" s="703"/>
      <c r="H110" s="204"/>
      <c r="I110" s="704"/>
      <c r="J110" s="705"/>
      <c r="K110" s="705"/>
      <c r="L110" s="706"/>
      <c r="M110" s="703"/>
      <c r="N110" s="204"/>
      <c r="O110" s="707"/>
    </row>
    <row r="111" spans="1:16" ht="16.5" thickBot="1">
      <c r="A111" s="174"/>
      <c r="B111" s="50" t="s">
        <v>27</v>
      </c>
      <c r="C111" s="708">
        <f>C109</f>
        <v>797</v>
      </c>
      <c r="D111" s="82" t="s">
        <v>28</v>
      </c>
      <c r="E111" s="149"/>
      <c r="F111" s="198">
        <f>SUM(F109:F110)</f>
        <v>1</v>
      </c>
      <c r="G111" s="198">
        <f>SUM(G109:G109)</f>
        <v>0.5</v>
      </c>
      <c r="H111" s="198">
        <f>SUM(H109:H109)</f>
        <v>1.5</v>
      </c>
      <c r="I111" s="464">
        <v>0</v>
      </c>
      <c r="J111" s="464">
        <v>0</v>
      </c>
      <c r="K111" s="464">
        <v>0</v>
      </c>
      <c r="L111" s="198">
        <f>SUM(L109:L109)</f>
        <v>1</v>
      </c>
      <c r="M111" s="198">
        <f>SUM(M109:M109)</f>
        <v>1</v>
      </c>
      <c r="N111" s="149"/>
      <c r="O111" s="818">
        <f>O109</f>
        <v>310140</v>
      </c>
    </row>
    <row r="113" spans="1:15">
      <c r="N113" s="1" t="s">
        <v>245</v>
      </c>
    </row>
    <row r="114" spans="1:15">
      <c r="A114" s="1457" t="s">
        <v>36</v>
      </c>
      <c r="B114" s="1457"/>
      <c r="C114" s="1457"/>
      <c r="F114" s="1457"/>
      <c r="G114" s="1457"/>
      <c r="H114" s="1457"/>
    </row>
    <row r="115" spans="1:15" ht="15.75">
      <c r="A115" s="1457" t="s">
        <v>37</v>
      </c>
      <c r="B115" s="1457"/>
      <c r="C115" s="1457"/>
      <c r="E115" s="1457"/>
      <c r="F115" s="1457"/>
      <c r="G115" s="1457"/>
      <c r="H115" s="1457"/>
      <c r="I115" s="1457"/>
      <c r="J115" s="1457"/>
      <c r="K115" s="1457"/>
      <c r="M115" s="1458" t="s">
        <v>58</v>
      </c>
      <c r="N115" s="1458"/>
    </row>
    <row r="116" spans="1:15" ht="15.75">
      <c r="M116" s="41"/>
      <c r="N116" s="135"/>
    </row>
    <row r="117" spans="1:15" ht="15.75">
      <c r="M117" s="41"/>
      <c r="N117" s="135"/>
    </row>
    <row r="118" spans="1:15" ht="15.75">
      <c r="M118" s="41"/>
      <c r="N118" s="135"/>
    </row>
    <row r="119" spans="1:15" ht="15.75">
      <c r="A119" s="1470" t="s">
        <v>38</v>
      </c>
      <c r="B119" s="1470"/>
      <c r="C119" s="1470"/>
      <c r="F119" s="1470"/>
      <c r="G119" s="1470"/>
      <c r="H119" s="1470"/>
      <c r="M119" s="1471" t="s">
        <v>39</v>
      </c>
      <c r="N119" s="1471"/>
    </row>
    <row r="120" spans="1:15" ht="15.75">
      <c r="A120" s="1457" t="s">
        <v>40</v>
      </c>
      <c r="B120" s="1457"/>
      <c r="C120" s="1457"/>
      <c r="F120" s="1457"/>
      <c r="G120" s="1457"/>
      <c r="H120" s="1457"/>
      <c r="M120" s="1458" t="s">
        <v>41</v>
      </c>
      <c r="N120" s="1458"/>
    </row>
    <row r="121" spans="1:15" ht="15.75">
      <c r="M121" s="134" t="s">
        <v>29</v>
      </c>
      <c r="N121" s="42"/>
    </row>
    <row r="122" spans="1:15" ht="15.75">
      <c r="A122" s="1508" t="s">
        <v>77</v>
      </c>
      <c r="B122" s="1508"/>
      <c r="C122" s="1508"/>
      <c r="D122" s="1508"/>
      <c r="E122" s="1508"/>
      <c r="F122" s="1508"/>
      <c r="G122" s="1508"/>
      <c r="H122" s="1508"/>
      <c r="I122" s="1508"/>
      <c r="J122" s="1508"/>
      <c r="K122" s="1508"/>
      <c r="L122" s="1508"/>
      <c r="M122" s="1508"/>
      <c r="N122" s="1508"/>
      <c r="O122" s="1508"/>
    </row>
    <row r="123" spans="1:15" ht="15.75">
      <c r="A123" s="1445" t="s">
        <v>248</v>
      </c>
      <c r="B123" s="1445"/>
      <c r="C123" s="1445"/>
      <c r="D123" s="1445"/>
      <c r="E123" s="1445"/>
      <c r="F123" s="1445"/>
      <c r="G123" s="1445"/>
      <c r="H123" s="1445"/>
      <c r="I123" s="1445"/>
      <c r="J123" s="1445"/>
      <c r="K123" s="1445"/>
      <c r="L123" s="1445"/>
      <c r="M123" s="1445"/>
      <c r="N123" s="1445"/>
      <c r="O123" s="1445"/>
    </row>
    <row r="124" spans="1:15" ht="18.75">
      <c r="A124" s="3"/>
      <c r="B124" s="3"/>
      <c r="C124" s="3"/>
      <c r="D124" s="3"/>
      <c r="E124" s="2"/>
      <c r="F124" s="2"/>
      <c r="G124" s="2"/>
      <c r="H124" s="2"/>
      <c r="I124" s="2"/>
      <c r="J124" s="2"/>
      <c r="K124" s="2"/>
      <c r="L124" s="2"/>
      <c r="M124" s="2"/>
      <c r="N124" s="2"/>
      <c r="O124" s="2"/>
    </row>
    <row r="125" spans="1:15" ht="15.75">
      <c r="A125" s="1511" t="s">
        <v>0</v>
      </c>
      <c r="B125" s="4" t="s">
        <v>1</v>
      </c>
      <c r="C125" s="1512" t="s">
        <v>2</v>
      </c>
      <c r="D125" s="1513"/>
      <c r="E125" s="1511" t="s">
        <v>3</v>
      </c>
      <c r="F125" s="1514" t="s">
        <v>4</v>
      </c>
      <c r="G125" s="1515"/>
      <c r="H125" s="1516"/>
      <c r="I125" s="1517" t="s">
        <v>5</v>
      </c>
      <c r="J125" s="1517"/>
      <c r="K125" s="1517"/>
      <c r="L125" s="1517"/>
      <c r="M125" s="4" t="s">
        <v>6</v>
      </c>
      <c r="N125" s="1511" t="s">
        <v>7</v>
      </c>
      <c r="O125" s="4" t="s">
        <v>8</v>
      </c>
    </row>
    <row r="126" spans="1:15" ht="15.75">
      <c r="A126" s="1479"/>
      <c r="B126" s="5" t="s">
        <v>9</v>
      </c>
      <c r="C126" s="1484" t="s">
        <v>10</v>
      </c>
      <c r="D126" s="1485"/>
      <c r="E126" s="1479"/>
      <c r="F126" s="407" t="s">
        <v>11</v>
      </c>
      <c r="G126" s="407" t="s">
        <v>12</v>
      </c>
      <c r="H126" s="407" t="s">
        <v>6</v>
      </c>
      <c r="I126" s="407" t="s">
        <v>13</v>
      </c>
      <c r="J126" s="407" t="s">
        <v>14</v>
      </c>
      <c r="K126" s="407" t="s">
        <v>15</v>
      </c>
      <c r="L126" s="407" t="s">
        <v>16</v>
      </c>
      <c r="M126" s="5" t="s">
        <v>17</v>
      </c>
      <c r="N126" s="1479"/>
      <c r="O126" s="5" t="s">
        <v>18</v>
      </c>
    </row>
    <row r="127" spans="1:15" ht="16.5" thickBot="1">
      <c r="A127" s="6">
        <v>1</v>
      </c>
      <c r="B127" s="6">
        <v>2</v>
      </c>
      <c r="C127" s="1509">
        <v>3</v>
      </c>
      <c r="D127" s="1510"/>
      <c r="E127" s="284">
        <v>4</v>
      </c>
      <c r="F127" s="284">
        <v>5</v>
      </c>
      <c r="G127" s="284">
        <v>7</v>
      </c>
      <c r="H127" s="284">
        <v>8</v>
      </c>
      <c r="I127" s="284">
        <v>9</v>
      </c>
      <c r="J127" s="284">
        <v>10</v>
      </c>
      <c r="K127" s="284">
        <v>11</v>
      </c>
      <c r="L127" s="284">
        <v>12</v>
      </c>
      <c r="M127" s="284">
        <v>13</v>
      </c>
      <c r="N127" s="284">
        <v>14</v>
      </c>
      <c r="O127" s="284">
        <v>15</v>
      </c>
    </row>
    <row r="128" spans="1:15" ht="15.75">
      <c r="A128" s="235"/>
      <c r="B128" s="236"/>
      <c r="C128" s="115"/>
      <c r="D128" s="38"/>
      <c r="E128" s="116"/>
      <c r="F128" s="102"/>
      <c r="G128" s="102"/>
      <c r="H128" s="102"/>
      <c r="I128" s="111"/>
      <c r="J128" s="111"/>
      <c r="K128" s="111"/>
      <c r="L128" s="102"/>
      <c r="M128" s="102"/>
      <c r="N128" s="117"/>
      <c r="O128" s="39"/>
    </row>
    <row r="129" spans="1:15" ht="15.75">
      <c r="A129" s="709">
        <v>1</v>
      </c>
      <c r="B129" s="625" t="s">
        <v>31</v>
      </c>
      <c r="C129" s="321" t="s">
        <v>19</v>
      </c>
      <c r="D129" s="38"/>
      <c r="E129" s="322" t="s">
        <v>19</v>
      </c>
      <c r="F129" s="290" t="s">
        <v>19</v>
      </c>
      <c r="G129" s="290" t="s">
        <v>19</v>
      </c>
      <c r="H129" s="290" t="s">
        <v>19</v>
      </c>
      <c r="I129" s="111">
        <v>0</v>
      </c>
      <c r="J129" s="111">
        <v>0</v>
      </c>
      <c r="K129" s="111">
        <v>0</v>
      </c>
      <c r="L129" s="290" t="s">
        <v>19</v>
      </c>
      <c r="M129" s="290" t="s">
        <v>19</v>
      </c>
      <c r="N129" s="290" t="s">
        <v>19</v>
      </c>
      <c r="O129" s="290" t="s">
        <v>19</v>
      </c>
    </row>
    <row r="130" spans="1:15" ht="16.5" thickBot="1">
      <c r="A130" s="175"/>
      <c r="B130" s="114"/>
      <c r="C130" s="177"/>
      <c r="D130" s="38"/>
      <c r="E130" s="646"/>
      <c r="F130" s="670"/>
      <c r="G130" s="671"/>
      <c r="H130" s="671"/>
      <c r="I130" s="111"/>
      <c r="J130" s="111"/>
      <c r="K130" s="111"/>
      <c r="L130" s="111"/>
      <c r="M130" s="111"/>
      <c r="N130" s="672"/>
      <c r="O130" s="113"/>
    </row>
    <row r="131" spans="1:15" ht="16.5" thickBot="1">
      <c r="A131" s="178"/>
      <c r="B131" s="19" t="s">
        <v>6</v>
      </c>
      <c r="C131" s="119" t="str">
        <f>C129</f>
        <v>-</v>
      </c>
      <c r="D131" s="281"/>
      <c r="E131" s="32"/>
      <c r="F131" s="282" t="s">
        <v>19</v>
      </c>
      <c r="G131" s="283" t="s">
        <v>19</v>
      </c>
      <c r="H131" s="282" t="s">
        <v>19</v>
      </c>
      <c r="I131" s="91" t="s">
        <v>19</v>
      </c>
      <c r="J131" s="91" t="s">
        <v>19</v>
      </c>
      <c r="K131" s="34">
        <f>SUM(K129:K129)</f>
        <v>0</v>
      </c>
      <c r="L131" s="91" t="s">
        <v>19</v>
      </c>
      <c r="M131" s="34">
        <f>SUM(M129:M129)</f>
        <v>0</v>
      </c>
      <c r="N131" s="35"/>
      <c r="O131" s="36">
        <f>SUM(O129:O130)</f>
        <v>0</v>
      </c>
    </row>
    <row r="132" spans="1:15" ht="15.75">
      <c r="A132" s="10"/>
      <c r="B132" s="11"/>
      <c r="C132" s="12"/>
      <c r="D132" s="13"/>
      <c r="E132" s="14"/>
      <c r="F132" s="15"/>
      <c r="G132" s="15"/>
      <c r="H132" s="15"/>
      <c r="I132" s="15"/>
      <c r="J132" s="15"/>
      <c r="K132" s="15"/>
      <c r="L132" s="15"/>
      <c r="M132" s="15"/>
      <c r="N132" s="16"/>
      <c r="O132" s="17"/>
    </row>
    <row r="133" spans="1:15" ht="15.75">
      <c r="A133" s="477">
        <v>2</v>
      </c>
      <c r="B133" s="653" t="s">
        <v>32</v>
      </c>
      <c r="C133" s="321" t="s">
        <v>19</v>
      </c>
      <c r="D133" s="38"/>
      <c r="E133" s="322" t="s">
        <v>19</v>
      </c>
      <c r="F133" s="290" t="s">
        <v>19</v>
      </c>
      <c r="G133" s="290" t="s">
        <v>19</v>
      </c>
      <c r="H133" s="290" t="s">
        <v>19</v>
      </c>
      <c r="I133" s="111">
        <v>0</v>
      </c>
      <c r="J133" s="111">
        <v>0</v>
      </c>
      <c r="K133" s="111">
        <v>0</v>
      </c>
      <c r="L133" s="290" t="s">
        <v>19</v>
      </c>
      <c r="M133" s="290" t="s">
        <v>19</v>
      </c>
      <c r="N133" s="290" t="s">
        <v>19</v>
      </c>
      <c r="O133" s="290" t="s">
        <v>19</v>
      </c>
    </row>
    <row r="134" spans="1:15" ht="16.5" thickBot="1">
      <c r="A134" s="113"/>
      <c r="B134" s="246"/>
      <c r="C134" s="247"/>
      <c r="D134" s="248"/>
      <c r="E134" s="249"/>
      <c r="F134" s="111"/>
      <c r="G134" s="111"/>
      <c r="H134" s="111"/>
      <c r="I134" s="111"/>
      <c r="J134" s="111"/>
      <c r="K134" s="111"/>
      <c r="L134" s="111"/>
      <c r="M134" s="111"/>
      <c r="N134" s="250"/>
      <c r="O134" s="251"/>
    </row>
    <row r="135" spans="1:15" ht="16.5" thickBot="1">
      <c r="A135" s="18"/>
      <c r="B135" s="124" t="s">
        <v>19</v>
      </c>
      <c r="C135" s="125" t="s">
        <v>19</v>
      </c>
      <c r="D135" s="126"/>
      <c r="E135" s="127" t="s">
        <v>19</v>
      </c>
      <c r="F135" s="23">
        <f>SUM(F133:F134)</f>
        <v>0</v>
      </c>
      <c r="G135" s="23">
        <f>SUM(G133:G133)</f>
        <v>0</v>
      </c>
      <c r="H135" s="23">
        <f>SUM(H133:H133)</f>
        <v>0</v>
      </c>
      <c r="I135" s="24">
        <v>0</v>
      </c>
      <c r="J135" s="24">
        <v>0</v>
      </c>
      <c r="K135" s="24">
        <v>0</v>
      </c>
      <c r="L135" s="23">
        <f>SUM(L133:L133)</f>
        <v>0</v>
      </c>
      <c r="M135" s="23">
        <f>SUM(M133:M133)</f>
        <v>0</v>
      </c>
      <c r="N135" s="25"/>
      <c r="O135" s="26">
        <v>0</v>
      </c>
    </row>
    <row r="136" spans="1:15" ht="15.75">
      <c r="A136" s="970"/>
      <c r="B136" s="970"/>
      <c r="C136" s="971" t="s">
        <v>22</v>
      </c>
      <c r="D136" s="972"/>
      <c r="E136" s="973"/>
      <c r="F136" s="974"/>
      <c r="G136" s="974"/>
      <c r="H136" s="974"/>
      <c r="I136" s="974"/>
      <c r="J136" s="974"/>
      <c r="K136" s="974"/>
      <c r="L136" s="974"/>
      <c r="M136" s="974"/>
      <c r="N136" s="975"/>
      <c r="O136" s="976"/>
    </row>
    <row r="137" spans="1:15" ht="15.75">
      <c r="A137" s="410">
        <v>3</v>
      </c>
      <c r="B137" s="411" t="s">
        <v>33</v>
      </c>
      <c r="C137" s="321">
        <v>3210.7</v>
      </c>
      <c r="D137" s="38" t="s">
        <v>28</v>
      </c>
      <c r="E137" s="413" t="s">
        <v>25</v>
      </c>
      <c r="F137" s="509">
        <v>5.85</v>
      </c>
      <c r="G137" s="111">
        <v>0</v>
      </c>
      <c r="H137" s="509">
        <f>F137+G137</f>
        <v>5.85</v>
      </c>
      <c r="I137" s="111">
        <v>0</v>
      </c>
      <c r="J137" s="111">
        <v>0</v>
      </c>
      <c r="K137" s="111">
        <v>0</v>
      </c>
      <c r="L137" s="509">
        <v>2.15</v>
      </c>
      <c r="M137" s="969">
        <f>I137+J137+K137+L137</f>
        <v>2.15</v>
      </c>
      <c r="N137" s="113" t="s">
        <v>177</v>
      </c>
      <c r="O137" s="290" t="s">
        <v>19</v>
      </c>
    </row>
    <row r="138" spans="1:15" ht="15.75">
      <c r="A138" s="341"/>
      <c r="B138" s="1215"/>
      <c r="C138" s="732"/>
      <c r="D138" s="38"/>
      <c r="E138" s="413" t="s">
        <v>61</v>
      </c>
      <c r="F138" s="290">
        <v>0.85</v>
      </c>
      <c r="G138" s="111">
        <v>0</v>
      </c>
      <c r="H138" s="509">
        <f t="shared" ref="H138" si="2">F138+G138</f>
        <v>0.85</v>
      </c>
      <c r="I138" s="111">
        <v>0</v>
      </c>
      <c r="J138" s="111">
        <v>0</v>
      </c>
      <c r="K138" s="111">
        <v>0</v>
      </c>
      <c r="L138" s="290"/>
      <c r="M138" s="969">
        <f t="shared" ref="M138" si="3">I138+J138+K138+L138</f>
        <v>0</v>
      </c>
      <c r="N138" s="113" t="s">
        <v>177</v>
      </c>
      <c r="O138" s="290"/>
    </row>
    <row r="139" spans="1:15" ht="15.75">
      <c r="A139" s="341"/>
      <c r="B139" s="1215"/>
      <c r="C139" s="740"/>
      <c r="D139" s="222"/>
      <c r="E139" s="413" t="s">
        <v>176</v>
      </c>
      <c r="F139" s="509">
        <v>1.5</v>
      </c>
      <c r="G139" s="111">
        <v>0</v>
      </c>
      <c r="H139" s="509">
        <f t="shared" ref="H139" si="4">F139+G139</f>
        <v>1.5</v>
      </c>
      <c r="I139" s="111">
        <v>0</v>
      </c>
      <c r="J139" s="111">
        <v>0</v>
      </c>
      <c r="K139" s="111">
        <v>0</v>
      </c>
      <c r="L139" s="509">
        <v>0.5</v>
      </c>
      <c r="M139" s="969">
        <f t="shared" ref="M139" si="5">I139+J139+K139+L139</f>
        <v>0.5</v>
      </c>
      <c r="N139" s="113" t="s">
        <v>179</v>
      </c>
      <c r="O139" s="224"/>
    </row>
    <row r="140" spans="1:15" ht="15.75">
      <c r="A140" s="410"/>
      <c r="B140" s="411"/>
      <c r="C140" s="732">
        <v>232</v>
      </c>
      <c r="D140" s="38" t="s">
        <v>28</v>
      </c>
      <c r="E140" s="413" t="s">
        <v>133</v>
      </c>
      <c r="F140" s="509">
        <v>1</v>
      </c>
      <c r="G140" s="111">
        <v>0</v>
      </c>
      <c r="H140" s="509">
        <f t="shared" ref="H140" si="6">F140+G140</f>
        <v>1</v>
      </c>
      <c r="I140" s="111">
        <v>0</v>
      </c>
      <c r="J140" s="111">
        <v>0</v>
      </c>
      <c r="K140" s="111">
        <v>0</v>
      </c>
      <c r="L140" s="509">
        <v>1</v>
      </c>
      <c r="M140" s="727">
        <f t="shared" ref="M140" si="7">I140+J140+K140+L140</f>
        <v>1</v>
      </c>
      <c r="N140" s="113" t="s">
        <v>180</v>
      </c>
      <c r="O140" s="290"/>
    </row>
    <row r="141" spans="1:15" ht="16.5" thickBot="1">
      <c r="A141" s="410"/>
      <c r="B141" s="411"/>
      <c r="C141" s="412"/>
      <c r="D141" s="38"/>
      <c r="E141" s="413"/>
      <c r="F141" s="290"/>
      <c r="G141" s="290"/>
      <c r="H141" s="290"/>
      <c r="I141" s="111"/>
      <c r="J141" s="111"/>
      <c r="K141" s="111"/>
      <c r="L141" s="290"/>
      <c r="M141" s="290"/>
      <c r="N141" s="290"/>
      <c r="O141" s="290"/>
    </row>
    <row r="142" spans="1:15" ht="16.5" thickBot="1">
      <c r="A142" s="93"/>
      <c r="B142" s="89" t="s">
        <v>27</v>
      </c>
      <c r="C142" s="1214">
        <f>C140+C137</f>
        <v>3442.7</v>
      </c>
      <c r="D142" s="98" t="s">
        <v>28</v>
      </c>
      <c r="E142" s="99"/>
      <c r="F142" s="201">
        <f>SUM(F137:F140)</f>
        <v>9.1999999999999993</v>
      </c>
      <c r="G142" s="201">
        <f t="shared" ref="G142" si="8">SUM(G137:G137)</f>
        <v>0</v>
      </c>
      <c r="H142" s="201">
        <f>SUM(H137:H140)</f>
        <v>9.1999999999999993</v>
      </c>
      <c r="I142" s="201">
        <f t="shared" ref="I142:L142" si="9">SUM(I137:I140)</f>
        <v>0</v>
      </c>
      <c r="J142" s="201">
        <f t="shared" si="9"/>
        <v>0</v>
      </c>
      <c r="K142" s="201">
        <f t="shared" si="9"/>
        <v>0</v>
      </c>
      <c r="L142" s="201">
        <f t="shared" si="9"/>
        <v>3.65</v>
      </c>
      <c r="M142" s="201">
        <f>SUM(M137:M140)</f>
        <v>3.65</v>
      </c>
      <c r="N142" s="90"/>
      <c r="O142" s="100">
        <f>SUM(O137:O137)</f>
        <v>0</v>
      </c>
    </row>
    <row r="143" spans="1:15" ht="15.75">
      <c r="A143" s="45"/>
      <c r="B143" s="45"/>
      <c r="C143" s="1107"/>
      <c r="D143" s="1108"/>
      <c r="E143" s="145"/>
      <c r="F143" s="45"/>
      <c r="G143" s="45"/>
      <c r="H143" s="45"/>
      <c r="I143" s="145"/>
      <c r="J143" s="45"/>
      <c r="K143" s="45"/>
      <c r="L143" s="45"/>
      <c r="M143" s="45"/>
      <c r="N143" s="255"/>
      <c r="O143" s="45"/>
    </row>
    <row r="144" spans="1:15" ht="15.75">
      <c r="A144" s="863">
        <v>4</v>
      </c>
      <c r="B144" s="864" t="s">
        <v>34</v>
      </c>
      <c r="C144" s="337">
        <v>89</v>
      </c>
      <c r="D144" s="293" t="s">
        <v>28</v>
      </c>
      <c r="E144" s="735" t="s">
        <v>71</v>
      </c>
      <c r="F144" s="339">
        <v>28.45</v>
      </c>
      <c r="G144" s="440">
        <v>8.0399999999999991</v>
      </c>
      <c r="H144" s="440">
        <f>F144+G144</f>
        <v>36.489999999999995</v>
      </c>
      <c r="I144" s="340">
        <v>0</v>
      </c>
      <c r="J144" s="340">
        <v>0</v>
      </c>
      <c r="K144" s="340">
        <v>0</v>
      </c>
      <c r="L144" s="440">
        <v>16.899999999999999</v>
      </c>
      <c r="M144" s="1152">
        <f>SUM(I144:L144)</f>
        <v>16.899999999999999</v>
      </c>
      <c r="N144" s="362" t="s">
        <v>157</v>
      </c>
      <c r="O144" s="339" t="s">
        <v>19</v>
      </c>
    </row>
    <row r="145" spans="1:15" ht="15.75">
      <c r="A145" s="257"/>
      <c r="B145" s="233"/>
      <c r="C145" s="221"/>
      <c r="D145" s="222"/>
      <c r="E145" s="382" t="s">
        <v>42</v>
      </c>
      <c r="F145" s="1157">
        <v>19.3</v>
      </c>
      <c r="G145" s="1157">
        <v>2.75</v>
      </c>
      <c r="H145" s="342">
        <f t="shared" ref="H145:H147" si="10">F145+G145</f>
        <v>22.05</v>
      </c>
      <c r="I145" s="1158"/>
      <c r="J145" s="1158"/>
      <c r="K145" s="1158"/>
      <c r="L145" s="342">
        <v>6.7</v>
      </c>
      <c r="M145" s="408">
        <f t="shared" ref="M145:M147" si="11">SUM(I145:L145)</f>
        <v>6.7</v>
      </c>
      <c r="N145" s="382" t="s">
        <v>72</v>
      </c>
      <c r="O145" s="224"/>
    </row>
    <row r="146" spans="1:15" ht="15.75">
      <c r="A146" s="257"/>
      <c r="B146" s="233"/>
      <c r="C146" s="221"/>
      <c r="D146" s="222"/>
      <c r="E146" s="382" t="s">
        <v>66</v>
      </c>
      <c r="F146" s="1157">
        <v>0.9</v>
      </c>
      <c r="G146" s="1157">
        <v>0</v>
      </c>
      <c r="H146" s="342">
        <f t="shared" si="10"/>
        <v>0.9</v>
      </c>
      <c r="I146" s="1158"/>
      <c r="J146" s="1158"/>
      <c r="K146" s="1158"/>
      <c r="L146" s="342">
        <v>0.8</v>
      </c>
      <c r="M146" s="408">
        <f t="shared" si="11"/>
        <v>0.8</v>
      </c>
      <c r="N146" s="382" t="s">
        <v>134</v>
      </c>
      <c r="O146" s="224"/>
    </row>
    <row r="147" spans="1:15" ht="15.75">
      <c r="A147" s="257"/>
      <c r="B147" s="233"/>
      <c r="C147" s="221"/>
      <c r="D147" s="222"/>
      <c r="E147" s="382" t="s">
        <v>23</v>
      </c>
      <c r="F147" s="1157">
        <v>6.6</v>
      </c>
      <c r="G147" s="1157">
        <v>0</v>
      </c>
      <c r="H147" s="342">
        <f t="shared" si="10"/>
        <v>6.6</v>
      </c>
      <c r="I147" s="1158"/>
      <c r="J147" s="1158"/>
      <c r="K147" s="1158"/>
      <c r="L147" s="342">
        <v>3.4</v>
      </c>
      <c r="M147" s="408">
        <f t="shared" si="11"/>
        <v>3.4</v>
      </c>
      <c r="N147" s="382" t="s">
        <v>158</v>
      </c>
      <c r="O147" s="224"/>
    </row>
    <row r="148" spans="1:15" ht="16.5" thickBot="1">
      <c r="A148" s="256"/>
      <c r="B148" s="220"/>
      <c r="C148" s="202"/>
      <c r="D148" s="203"/>
      <c r="E148" s="204"/>
      <c r="F148" s="203"/>
      <c r="G148" s="203"/>
      <c r="H148" s="203"/>
      <c r="I148" s="205"/>
      <c r="J148" s="205"/>
      <c r="K148" s="205"/>
      <c r="L148" s="206"/>
      <c r="M148" s="205"/>
      <c r="N148" s="203"/>
      <c r="O148" s="207"/>
    </row>
    <row r="149" spans="1:15" ht="16.5" thickBot="1">
      <c r="A149" s="49"/>
      <c r="B149" s="50" t="s">
        <v>27</v>
      </c>
      <c r="C149" s="131" t="s">
        <v>19</v>
      </c>
      <c r="D149" s="21"/>
      <c r="E149" s="132" t="s">
        <v>19</v>
      </c>
      <c r="F149" s="23">
        <f>SUM(F144:F148)</f>
        <v>55.25</v>
      </c>
      <c r="G149" s="23">
        <f>SUM(G144:G144)</f>
        <v>8.0399999999999991</v>
      </c>
      <c r="H149" s="23">
        <f>SUM(H144:H144)</f>
        <v>36.489999999999995</v>
      </c>
      <c r="I149" s="24">
        <v>0</v>
      </c>
      <c r="J149" s="24">
        <v>0</v>
      </c>
      <c r="K149" s="24">
        <v>0</v>
      </c>
      <c r="L149" s="23">
        <f>SUM(L144:L144)</f>
        <v>16.899999999999999</v>
      </c>
      <c r="M149" s="23">
        <f>SUM(M144:M144)</f>
        <v>16.899999999999999</v>
      </c>
      <c r="N149" s="208"/>
      <c r="O149" s="26">
        <v>0</v>
      </c>
    </row>
    <row r="150" spans="1:15" ht="15.75">
      <c r="A150" s="220"/>
      <c r="B150" s="357"/>
      <c r="C150" s="701"/>
      <c r="D150" s="145"/>
      <c r="E150" s="699"/>
      <c r="F150" s="979"/>
      <c r="G150" s="979"/>
      <c r="H150" s="70"/>
      <c r="I150" s="979"/>
      <c r="J150" s="979"/>
      <c r="K150" s="979"/>
      <c r="L150" s="979"/>
      <c r="M150" s="70"/>
      <c r="N150" s="699"/>
      <c r="O150" s="980"/>
    </row>
    <row r="151" spans="1:15" ht="15.75">
      <c r="A151" s="863">
        <v>5</v>
      </c>
      <c r="B151" s="1117" t="s">
        <v>35</v>
      </c>
      <c r="C151" s="337">
        <v>2272.1</v>
      </c>
      <c r="D151" s="293"/>
      <c r="E151" s="735" t="s">
        <v>54</v>
      </c>
      <c r="F151" s="440">
        <v>24.8</v>
      </c>
      <c r="G151" s="339">
        <v>0</v>
      </c>
      <c r="H151" s="339">
        <f t="shared" ref="H151" si="12">F151+G151</f>
        <v>24.8</v>
      </c>
      <c r="I151" s="340">
        <v>0</v>
      </c>
      <c r="J151" s="340">
        <v>0</v>
      </c>
      <c r="K151" s="340">
        <v>0</v>
      </c>
      <c r="L151" s="440">
        <v>24.8</v>
      </c>
      <c r="M151" s="1216">
        <f>SUM(I151:L151)</f>
        <v>24.8</v>
      </c>
      <c r="N151" s="362"/>
      <c r="O151" s="339" t="s">
        <v>19</v>
      </c>
    </row>
    <row r="152" spans="1:15" ht="16.5" thickBot="1">
      <c r="A152" s="434"/>
      <c r="B152" s="133"/>
      <c r="C152" s="321"/>
      <c r="D152" s="38"/>
      <c r="E152" s="413"/>
      <c r="F152" s="509"/>
      <c r="G152" s="290"/>
      <c r="H152" s="290"/>
      <c r="I152" s="111"/>
      <c r="J152" s="111"/>
      <c r="K152" s="111"/>
      <c r="L152" s="509"/>
      <c r="M152" s="984"/>
      <c r="N152" s="113"/>
      <c r="O152" s="290"/>
    </row>
    <row r="153" spans="1:15" ht="16.5" thickBot="1">
      <c r="A153" s="66"/>
      <c r="B153" s="50" t="s">
        <v>27</v>
      </c>
      <c r="C153" s="68">
        <f>SUM(C151:C151)</f>
        <v>2272.1</v>
      </c>
      <c r="D153" s="60" t="s">
        <v>28</v>
      </c>
      <c r="E153" s="61"/>
      <c r="F153" s="67">
        <f t="shared" ref="F153:M153" si="13">SUM(F151:F151)</f>
        <v>24.8</v>
      </c>
      <c r="G153" s="395">
        <f t="shared" si="13"/>
        <v>0</v>
      </c>
      <c r="H153" s="67">
        <f t="shared" si="13"/>
        <v>24.8</v>
      </c>
      <c r="I153" s="395">
        <f t="shared" si="13"/>
        <v>0</v>
      </c>
      <c r="J153" s="395">
        <f t="shared" si="13"/>
        <v>0</v>
      </c>
      <c r="K153" s="395">
        <f t="shared" si="13"/>
        <v>0</v>
      </c>
      <c r="L153" s="67">
        <f t="shared" si="13"/>
        <v>24.8</v>
      </c>
      <c r="M153" s="67">
        <f t="shared" si="13"/>
        <v>24.8</v>
      </c>
      <c r="N153" s="69"/>
      <c r="O153" s="33">
        <f>SUM(O151:O151)</f>
        <v>0</v>
      </c>
    </row>
    <row r="155" spans="1:15">
      <c r="N155" s="1" t="s">
        <v>249</v>
      </c>
    </row>
    <row r="156" spans="1:15">
      <c r="A156" s="1457" t="s">
        <v>36</v>
      </c>
      <c r="B156" s="1457"/>
      <c r="C156" s="1457"/>
      <c r="F156" s="1457"/>
      <c r="G156" s="1457"/>
      <c r="H156" s="1457"/>
    </row>
    <row r="157" spans="1:15" ht="15.75">
      <c r="A157" s="1457" t="s">
        <v>37</v>
      </c>
      <c r="B157" s="1457"/>
      <c r="C157" s="1457"/>
      <c r="E157" s="1457"/>
      <c r="F157" s="1457"/>
      <c r="G157" s="1457"/>
      <c r="H157" s="1457"/>
      <c r="I157" s="1457"/>
      <c r="J157" s="1457"/>
      <c r="K157" s="1457"/>
      <c r="M157" s="1458" t="s">
        <v>58</v>
      </c>
      <c r="N157" s="1458"/>
    </row>
    <row r="158" spans="1:15" ht="15.75">
      <c r="M158" s="41"/>
      <c r="N158" s="135"/>
    </row>
    <row r="159" spans="1:15" ht="15.75">
      <c r="M159" s="41"/>
      <c r="N159" s="135"/>
    </row>
    <row r="160" spans="1:15" ht="15.75">
      <c r="M160" s="41"/>
      <c r="N160" s="135"/>
    </row>
    <row r="161" spans="1:15" ht="15.75">
      <c r="A161" s="1470" t="s">
        <v>38</v>
      </c>
      <c r="B161" s="1470"/>
      <c r="C161" s="1470"/>
      <c r="F161" s="1470"/>
      <c r="G161" s="1470"/>
      <c r="H161" s="1470"/>
      <c r="M161" s="1471" t="s">
        <v>39</v>
      </c>
      <c r="N161" s="1471"/>
    </row>
    <row r="162" spans="1:15" ht="15.75">
      <c r="A162" s="1457" t="s">
        <v>40</v>
      </c>
      <c r="B162" s="1457"/>
      <c r="C162" s="1457"/>
      <c r="F162" s="1457"/>
      <c r="G162" s="1457"/>
      <c r="H162" s="1457"/>
      <c r="M162" s="1458" t="s">
        <v>41</v>
      </c>
      <c r="N162" s="1458"/>
    </row>
    <row r="163" spans="1:15" ht="15.75">
      <c r="M163" s="134" t="s">
        <v>29</v>
      </c>
      <c r="N163" s="42"/>
    </row>
    <row r="164" spans="1:15" ht="15.75">
      <c r="M164" s="134"/>
      <c r="N164" s="42"/>
    </row>
    <row r="165" spans="1:15" ht="15.75">
      <c r="M165" s="134"/>
      <c r="N165" s="42"/>
    </row>
    <row r="166" spans="1:15" ht="15.75">
      <c r="M166" s="134"/>
      <c r="N166" s="42"/>
    </row>
    <row r="167" spans="1:15" ht="15.75">
      <c r="M167" s="134"/>
      <c r="N167" s="42"/>
    </row>
    <row r="168" spans="1:15" ht="15.75">
      <c r="M168" s="134"/>
      <c r="N168" s="42"/>
    </row>
    <row r="169" spans="1:15" ht="15.75">
      <c r="M169" s="134"/>
      <c r="N169" s="42"/>
    </row>
    <row r="170" spans="1:15" ht="15.75">
      <c r="M170" s="134"/>
      <c r="N170" s="42"/>
    </row>
    <row r="171" spans="1:15" ht="15.75">
      <c r="M171" s="134"/>
      <c r="N171" s="42"/>
    </row>
    <row r="172" spans="1:15" ht="15.75">
      <c r="M172" s="134"/>
      <c r="N172" s="42"/>
    </row>
    <row r="173" spans="1:15" ht="15.75">
      <c r="M173" s="134"/>
      <c r="N173" s="42"/>
    </row>
    <row r="174" spans="1:15" ht="15.75">
      <c r="A174" s="1508" t="s">
        <v>77</v>
      </c>
      <c r="B174" s="1508"/>
      <c r="C174" s="1508"/>
      <c r="D174" s="1508"/>
      <c r="E174" s="1508"/>
      <c r="F174" s="1508"/>
      <c r="G174" s="1508"/>
      <c r="H174" s="1508"/>
      <c r="I174" s="1508"/>
      <c r="J174" s="1508"/>
      <c r="K174" s="1508"/>
      <c r="L174" s="1508"/>
      <c r="M174" s="1508"/>
      <c r="N174" s="1508"/>
      <c r="O174" s="1508"/>
    </row>
    <row r="175" spans="1:15" ht="15.75">
      <c r="A175" s="1445" t="s">
        <v>93</v>
      </c>
      <c r="B175" s="1445"/>
      <c r="C175" s="1445"/>
      <c r="D175" s="1445"/>
      <c r="E175" s="1445"/>
      <c r="F175" s="1445"/>
      <c r="G175" s="1445"/>
      <c r="H175" s="1445"/>
      <c r="I175" s="1445"/>
      <c r="J175" s="1445"/>
      <c r="K175" s="1445"/>
      <c r="L175" s="1445"/>
      <c r="M175" s="1445"/>
      <c r="N175" s="1445"/>
      <c r="O175" s="1445"/>
    </row>
    <row r="176" spans="1:15" ht="18.75">
      <c r="A176" s="3"/>
      <c r="B176" s="3"/>
      <c r="C176" s="3"/>
      <c r="D176" s="3"/>
      <c r="E176" s="2"/>
      <c r="F176" s="2"/>
      <c r="G176" s="2"/>
      <c r="H176" s="2"/>
      <c r="I176" s="2"/>
      <c r="J176" s="2"/>
      <c r="K176" s="2"/>
      <c r="L176" s="2"/>
      <c r="M176" s="2"/>
      <c r="N176" s="2"/>
      <c r="O176" s="2"/>
    </row>
    <row r="177" spans="1:15" ht="15.75">
      <c r="A177" s="1511" t="s">
        <v>0</v>
      </c>
      <c r="B177" s="4" t="s">
        <v>1</v>
      </c>
      <c r="C177" s="1512" t="s">
        <v>2</v>
      </c>
      <c r="D177" s="1513"/>
      <c r="E177" s="1511" t="s">
        <v>3</v>
      </c>
      <c r="F177" s="1514" t="s">
        <v>4</v>
      </c>
      <c r="G177" s="1515"/>
      <c r="H177" s="1516"/>
      <c r="I177" s="1517" t="s">
        <v>5</v>
      </c>
      <c r="J177" s="1517"/>
      <c r="K177" s="1517"/>
      <c r="L177" s="1517"/>
      <c r="M177" s="4" t="s">
        <v>6</v>
      </c>
      <c r="N177" s="1511" t="s">
        <v>7</v>
      </c>
      <c r="O177" s="4" t="s">
        <v>8</v>
      </c>
    </row>
    <row r="178" spans="1:15" ht="15.75">
      <c r="A178" s="1479"/>
      <c r="B178" s="5" t="s">
        <v>9</v>
      </c>
      <c r="C178" s="1484" t="s">
        <v>10</v>
      </c>
      <c r="D178" s="1485"/>
      <c r="E178" s="1479"/>
      <c r="F178" s="407" t="s">
        <v>11</v>
      </c>
      <c r="G178" s="407" t="s">
        <v>12</v>
      </c>
      <c r="H178" s="407" t="s">
        <v>6</v>
      </c>
      <c r="I178" s="407" t="s">
        <v>13</v>
      </c>
      <c r="J178" s="407" t="s">
        <v>14</v>
      </c>
      <c r="K178" s="407" t="s">
        <v>15</v>
      </c>
      <c r="L178" s="407" t="s">
        <v>16</v>
      </c>
      <c r="M178" s="5" t="s">
        <v>17</v>
      </c>
      <c r="N178" s="1479"/>
      <c r="O178" s="5" t="s">
        <v>18</v>
      </c>
    </row>
    <row r="179" spans="1:15" ht="16.5" thickBot="1">
      <c r="A179" s="6">
        <v>1</v>
      </c>
      <c r="B179" s="6">
        <v>2</v>
      </c>
      <c r="C179" s="1461">
        <v>3</v>
      </c>
      <c r="D179" s="1462"/>
      <c r="E179" s="6">
        <v>4</v>
      </c>
      <c r="F179" s="6">
        <v>5</v>
      </c>
      <c r="G179" s="6">
        <v>7</v>
      </c>
      <c r="H179" s="6">
        <v>8</v>
      </c>
      <c r="I179" s="6">
        <v>9</v>
      </c>
      <c r="J179" s="6">
        <v>10</v>
      </c>
      <c r="K179" s="6">
        <v>11</v>
      </c>
      <c r="L179" s="6">
        <v>12</v>
      </c>
      <c r="M179" s="6">
        <v>13</v>
      </c>
      <c r="N179" s="6">
        <v>14</v>
      </c>
      <c r="O179" s="6">
        <v>15</v>
      </c>
    </row>
    <row r="180" spans="1:15" ht="15.75">
      <c r="A180" s="235"/>
      <c r="B180" s="236"/>
      <c r="C180" s="237"/>
      <c r="D180" s="238"/>
      <c r="E180" s="239"/>
      <c r="F180" s="240"/>
      <c r="G180" s="240"/>
      <c r="H180" s="240"/>
      <c r="I180" s="241"/>
      <c r="J180" s="241"/>
      <c r="K180" s="241"/>
      <c r="L180" s="240"/>
      <c r="M180" s="240"/>
      <c r="N180" s="242"/>
      <c r="O180" s="243"/>
    </row>
    <row r="181" spans="1:15" ht="15.75">
      <c r="A181" s="113">
        <v>1</v>
      </c>
      <c r="B181" s="625" t="s">
        <v>31</v>
      </c>
      <c r="C181" s="674">
        <v>1145</v>
      </c>
      <c r="D181" s="73" t="s">
        <v>28</v>
      </c>
      <c r="E181" s="73" t="s">
        <v>23</v>
      </c>
      <c r="F181" s="626">
        <v>8</v>
      </c>
      <c r="G181" s="627">
        <v>0</v>
      </c>
      <c r="H181" s="626">
        <f t="shared" ref="H181" si="14">SUM(F181:G181)</f>
        <v>8</v>
      </c>
      <c r="I181" s="628">
        <v>0</v>
      </c>
      <c r="J181" s="627">
        <v>0</v>
      </c>
      <c r="K181" s="627">
        <v>1</v>
      </c>
      <c r="L181" s="626">
        <v>2</v>
      </c>
      <c r="M181" s="629">
        <f t="shared" ref="M181" si="15">SUM(I181:L181)</f>
        <v>3</v>
      </c>
      <c r="N181" s="71" t="s">
        <v>185</v>
      </c>
      <c r="O181" s="995">
        <v>0</v>
      </c>
    </row>
    <row r="182" spans="1:15" ht="16.5" thickBot="1">
      <c r="A182" s="113"/>
      <c r="B182" s="114"/>
      <c r="C182" s="115"/>
      <c r="D182" s="38"/>
      <c r="E182" s="116"/>
      <c r="F182" s="102"/>
      <c r="G182" s="102"/>
      <c r="H182" s="102"/>
      <c r="I182" s="111"/>
      <c r="J182" s="111"/>
      <c r="K182" s="111"/>
      <c r="L182" s="102"/>
      <c r="M182" s="102"/>
      <c r="N182" s="117"/>
      <c r="O182" s="39"/>
    </row>
    <row r="183" spans="1:15" ht="16.5" thickBot="1">
      <c r="A183" s="18"/>
      <c r="B183" s="19" t="s">
        <v>6</v>
      </c>
      <c r="C183" s="20"/>
      <c r="D183" s="21"/>
      <c r="E183" s="22"/>
      <c r="F183" s="179">
        <f t="shared" ref="F183:M183" si="16">SUM(F181:F181)</f>
        <v>8</v>
      </c>
      <c r="G183" s="179">
        <f t="shared" si="16"/>
        <v>0</v>
      </c>
      <c r="H183" s="179">
        <f t="shared" si="16"/>
        <v>8</v>
      </c>
      <c r="I183" s="179">
        <f t="shared" si="16"/>
        <v>0</v>
      </c>
      <c r="J183" s="179">
        <f t="shared" si="16"/>
        <v>0</v>
      </c>
      <c r="K183" s="179">
        <f t="shared" si="16"/>
        <v>1</v>
      </c>
      <c r="L183" s="179">
        <f t="shared" si="16"/>
        <v>2</v>
      </c>
      <c r="M183" s="179">
        <f t="shared" si="16"/>
        <v>3</v>
      </c>
      <c r="N183" s="25"/>
      <c r="O183" s="215">
        <f>SUM(O181:O181)</f>
        <v>0</v>
      </c>
    </row>
    <row r="184" spans="1:15" ht="15.75">
      <c r="A184" s="10"/>
      <c r="B184" s="11"/>
      <c r="C184" s="12"/>
      <c r="D184" s="13"/>
      <c r="E184" s="14"/>
      <c r="F184" s="15"/>
      <c r="G184" s="15"/>
      <c r="H184" s="15"/>
      <c r="I184" s="15"/>
      <c r="J184" s="15"/>
      <c r="K184" s="15"/>
      <c r="L184" s="15"/>
      <c r="M184" s="15"/>
      <c r="N184" s="16"/>
      <c r="O184" s="17"/>
    </row>
    <row r="185" spans="1:15" ht="15.75">
      <c r="A185" s="252">
        <v>2</v>
      </c>
      <c r="B185" s="253" t="s">
        <v>32</v>
      </c>
      <c r="C185" s="1002">
        <v>5183</v>
      </c>
      <c r="D185" s="293" t="s">
        <v>28</v>
      </c>
      <c r="E185" s="735" t="s">
        <v>74</v>
      </c>
      <c r="F185" s="440">
        <v>10</v>
      </c>
      <c r="G185" s="339" t="s">
        <v>19</v>
      </c>
      <c r="H185" s="1012">
        <f>SUM(F185:G185)</f>
        <v>10</v>
      </c>
      <c r="I185" s="340">
        <v>0</v>
      </c>
      <c r="J185" s="340">
        <v>0</v>
      </c>
      <c r="K185" s="340">
        <v>0</v>
      </c>
      <c r="L185" s="440">
        <v>0</v>
      </c>
      <c r="M185" s="344">
        <f>SUM(I185:L185)</f>
        <v>0</v>
      </c>
      <c r="N185" s="362" t="s">
        <v>118</v>
      </c>
      <c r="O185" s="349" t="s">
        <v>19</v>
      </c>
    </row>
    <row r="186" spans="1:15" ht="15.75">
      <c r="A186" s="477"/>
      <c r="B186" s="653"/>
      <c r="C186" s="221"/>
      <c r="D186" s="222"/>
      <c r="E186" s="382" t="s">
        <v>160</v>
      </c>
      <c r="F186" s="342">
        <v>0.5</v>
      </c>
      <c r="G186" s="224" t="s">
        <v>19</v>
      </c>
      <c r="H186" s="986">
        <f>SUM(F186:G186)</f>
        <v>0.5</v>
      </c>
      <c r="I186" s="258">
        <v>0</v>
      </c>
      <c r="J186" s="258">
        <v>0</v>
      </c>
      <c r="K186" s="258">
        <v>0</v>
      </c>
      <c r="L186" s="342">
        <v>0</v>
      </c>
      <c r="M186" s="265">
        <f>SUM(I186:L186)</f>
        <v>0</v>
      </c>
      <c r="N186" s="244" t="s">
        <v>118</v>
      </c>
      <c r="O186" s="304"/>
    </row>
    <row r="187" spans="1:15" ht="15.75">
      <c r="A187" s="477"/>
      <c r="B187" s="653"/>
      <c r="C187" s="221"/>
      <c r="D187" s="222"/>
      <c r="E187" s="382" t="s">
        <v>65</v>
      </c>
      <c r="F187" s="342">
        <v>2</v>
      </c>
      <c r="G187" s="224" t="s">
        <v>19</v>
      </c>
      <c r="H187" s="986">
        <f>SUM(F187:G187)</f>
        <v>2</v>
      </c>
      <c r="I187" s="258">
        <v>0</v>
      </c>
      <c r="J187" s="258">
        <v>0</v>
      </c>
      <c r="K187" s="258">
        <v>0</v>
      </c>
      <c r="L187" s="342">
        <v>2</v>
      </c>
      <c r="M187" s="265">
        <f>SUM(I187:L187)</f>
        <v>2</v>
      </c>
      <c r="N187" s="244" t="s">
        <v>117</v>
      </c>
      <c r="O187" s="304"/>
    </row>
    <row r="188" spans="1:15" ht="16.5" thickBot="1">
      <c r="A188" s="113"/>
      <c r="B188" s="246"/>
      <c r="C188" s="247"/>
      <c r="D188" s="248"/>
      <c r="E188" s="249"/>
      <c r="F188" s="111"/>
      <c r="G188" s="111"/>
      <c r="H188" s="111"/>
      <c r="I188" s="111"/>
      <c r="J188" s="111"/>
      <c r="K188" s="111"/>
      <c r="L188" s="111"/>
      <c r="M188" s="111"/>
      <c r="N188" s="250"/>
      <c r="O188" s="251"/>
    </row>
    <row r="189" spans="1:15" ht="16.5" thickBot="1">
      <c r="A189" s="18"/>
      <c r="B189" s="124" t="s">
        <v>19</v>
      </c>
      <c r="C189" s="125" t="s">
        <v>19</v>
      </c>
      <c r="D189" s="126"/>
      <c r="E189" s="127" t="s">
        <v>19</v>
      </c>
      <c r="F189" s="179">
        <f>SUM(F185:F188)</f>
        <v>12.5</v>
      </c>
      <c r="G189" s="179">
        <f>SUM(G185:G185)</f>
        <v>0</v>
      </c>
      <c r="H189" s="179">
        <f>SUM(H185:H185)</f>
        <v>10</v>
      </c>
      <c r="I189" s="461">
        <v>0</v>
      </c>
      <c r="J189" s="461">
        <v>0</v>
      </c>
      <c r="K189" s="461">
        <v>0</v>
      </c>
      <c r="L189" s="179">
        <f>SUM(L185:L185)</f>
        <v>0</v>
      </c>
      <c r="M189" s="179">
        <f>SUM(M185:M185)</f>
        <v>0</v>
      </c>
      <c r="N189" s="25"/>
      <c r="O189" s="26">
        <v>0</v>
      </c>
    </row>
    <row r="190" spans="1:15" ht="15.75">
      <c r="A190" s="71"/>
      <c r="B190" s="71"/>
      <c r="C190" s="72"/>
      <c r="D190" s="430"/>
      <c r="E190" s="71"/>
      <c r="F190" s="71"/>
      <c r="G190" s="71"/>
      <c r="H190" s="71"/>
      <c r="I190" s="71"/>
      <c r="J190" s="71"/>
      <c r="K190" s="71"/>
      <c r="L190" s="71"/>
      <c r="M190" s="71"/>
      <c r="N190" s="71"/>
      <c r="O190" s="74"/>
    </row>
    <row r="191" spans="1:15" ht="15.75">
      <c r="A191" s="289">
        <v>3</v>
      </c>
      <c r="B191" s="415" t="s">
        <v>33</v>
      </c>
      <c r="C191" s="668">
        <v>3846.5</v>
      </c>
      <c r="D191" s="73" t="s">
        <v>28</v>
      </c>
      <c r="E191" s="73" t="s">
        <v>25</v>
      </c>
      <c r="F191" s="626">
        <v>0.65</v>
      </c>
      <c r="G191" s="628">
        <v>0</v>
      </c>
      <c r="H191" s="626">
        <f t="shared" ref="H191:H193" si="17">SUM(F191:G191)</f>
        <v>0.65</v>
      </c>
      <c r="I191" s="628">
        <v>0</v>
      </c>
      <c r="J191" s="628">
        <v>0</v>
      </c>
      <c r="K191" s="628">
        <v>0</v>
      </c>
      <c r="L191" s="626">
        <v>0.5</v>
      </c>
      <c r="M191" s="629">
        <f t="shared" ref="M191:M193" si="18">SUM(I191:L191)</f>
        <v>0.5</v>
      </c>
      <c r="N191" s="71" t="s">
        <v>183</v>
      </c>
      <c r="O191" s="302"/>
    </row>
    <row r="192" spans="1:15" ht="15.75">
      <c r="A192" s="431"/>
      <c r="B192" s="432"/>
      <c r="C192" s="668"/>
      <c r="D192" s="73"/>
      <c r="E192" s="743" t="s">
        <v>67</v>
      </c>
      <c r="F192" s="744">
        <v>24.5</v>
      </c>
      <c r="G192" s="741">
        <v>0</v>
      </c>
      <c r="H192" s="744">
        <f t="shared" si="17"/>
        <v>24.5</v>
      </c>
      <c r="I192" s="745">
        <v>0</v>
      </c>
      <c r="J192" s="745">
        <v>0</v>
      </c>
      <c r="K192" s="745">
        <v>0</v>
      </c>
      <c r="L192" s="744">
        <v>24.5</v>
      </c>
      <c r="M192" s="265">
        <f t="shared" si="18"/>
        <v>24.5</v>
      </c>
      <c r="N192" s="746" t="s">
        <v>119</v>
      </c>
      <c r="O192" s="302"/>
    </row>
    <row r="193" spans="1:15" ht="15.75">
      <c r="A193" s="323"/>
      <c r="B193" s="416"/>
      <c r="C193" s="742"/>
      <c r="D193" s="743"/>
      <c r="E193" s="73" t="s">
        <v>159</v>
      </c>
      <c r="F193" s="437">
        <v>0.25</v>
      </c>
      <c r="G193" s="985">
        <v>0</v>
      </c>
      <c r="H193" s="626">
        <f t="shared" si="17"/>
        <v>0.25</v>
      </c>
      <c r="I193" s="628">
        <v>0</v>
      </c>
      <c r="J193" s="628">
        <v>0</v>
      </c>
      <c r="K193" s="628">
        <v>0</v>
      </c>
      <c r="L193" s="626">
        <v>0.25</v>
      </c>
      <c r="M193" s="629">
        <f t="shared" si="18"/>
        <v>0.25</v>
      </c>
      <c r="N193" s="73" t="s">
        <v>132</v>
      </c>
      <c r="O193" s="304"/>
    </row>
    <row r="194" spans="1:15" ht="16.5" thickBot="1">
      <c r="A194" s="289"/>
      <c r="B194" s="415"/>
      <c r="C194" s="76"/>
      <c r="D194" s="73"/>
      <c r="E194" s="73"/>
      <c r="F194" s="437"/>
      <c r="G194" s="985"/>
      <c r="H194" s="626"/>
      <c r="I194" s="628"/>
      <c r="J194" s="628"/>
      <c r="K194" s="628"/>
      <c r="L194" s="626"/>
      <c r="M194" s="629"/>
      <c r="N194" s="73"/>
      <c r="O194" s="733"/>
    </row>
    <row r="195" spans="1:15" ht="16.5" thickBot="1">
      <c r="A195" s="80"/>
      <c r="B195" s="50" t="s">
        <v>27</v>
      </c>
      <c r="C195" s="131" t="s">
        <v>19</v>
      </c>
      <c r="D195" s="21"/>
      <c r="E195" s="132" t="s">
        <v>19</v>
      </c>
      <c r="F195" s="179">
        <f t="shared" ref="F195:O195" si="19">SUM(F191:F193)</f>
        <v>25.4</v>
      </c>
      <c r="G195" s="179">
        <f t="shared" si="19"/>
        <v>0</v>
      </c>
      <c r="H195" s="179">
        <f t="shared" si="19"/>
        <v>25.4</v>
      </c>
      <c r="I195" s="179">
        <f t="shared" si="19"/>
        <v>0</v>
      </c>
      <c r="J195" s="179">
        <f t="shared" si="19"/>
        <v>0</v>
      </c>
      <c r="K195" s="179">
        <f t="shared" si="19"/>
        <v>0</v>
      </c>
      <c r="L195" s="179">
        <f t="shared" si="19"/>
        <v>25.25</v>
      </c>
      <c r="M195" s="179">
        <f t="shared" si="19"/>
        <v>25.25</v>
      </c>
      <c r="N195" s="179">
        <f t="shared" si="19"/>
        <v>0</v>
      </c>
      <c r="O195" s="179">
        <f t="shared" si="19"/>
        <v>0</v>
      </c>
    </row>
    <row r="196" spans="1:15" ht="15.75">
      <c r="A196" s="45"/>
      <c r="B196" s="45"/>
      <c r="C196" s="405"/>
      <c r="D196" s="406"/>
      <c r="E196" s="145"/>
      <c r="F196" s="45"/>
      <c r="G196" s="45"/>
      <c r="H196" s="45"/>
      <c r="I196" s="145"/>
      <c r="J196" s="45"/>
      <c r="K196" s="45"/>
      <c r="L196" s="45"/>
      <c r="M196" s="45"/>
      <c r="N196" s="255"/>
      <c r="O196" s="45"/>
    </row>
    <row r="197" spans="1:15" ht="15.75">
      <c r="A197" s="434">
        <v>4</v>
      </c>
      <c r="B197" s="260" t="s">
        <v>34</v>
      </c>
      <c r="C197" s="321" t="s">
        <v>19</v>
      </c>
      <c r="D197" s="38"/>
      <c r="E197" s="322" t="s">
        <v>19</v>
      </c>
      <c r="F197" s="290" t="s">
        <v>19</v>
      </c>
      <c r="G197" s="290" t="s">
        <v>19</v>
      </c>
      <c r="H197" s="290" t="s">
        <v>19</v>
      </c>
      <c r="I197" s="111">
        <v>0</v>
      </c>
      <c r="J197" s="111">
        <v>0</v>
      </c>
      <c r="K197" s="111">
        <v>0</v>
      </c>
      <c r="L197" s="290" t="s">
        <v>19</v>
      </c>
      <c r="M197" s="290" t="s">
        <v>19</v>
      </c>
      <c r="N197" s="290" t="s">
        <v>19</v>
      </c>
      <c r="O197" s="290" t="s">
        <v>19</v>
      </c>
    </row>
    <row r="198" spans="1:15" ht="16.5" thickBot="1">
      <c r="A198" s="256"/>
      <c r="B198" s="220"/>
      <c r="C198" s="76"/>
      <c r="D198" s="73"/>
      <c r="E198" s="71"/>
      <c r="F198" s="73"/>
      <c r="G198" s="73"/>
      <c r="H198" s="73"/>
      <c r="I198" s="77"/>
      <c r="J198" s="77"/>
      <c r="K198" s="77"/>
      <c r="L198" s="78"/>
      <c r="M198" s="77"/>
      <c r="N198" s="73"/>
      <c r="O198" s="79"/>
    </row>
    <row r="199" spans="1:15" ht="16.5" thickBot="1">
      <c r="A199" s="49"/>
      <c r="B199" s="50" t="s">
        <v>27</v>
      </c>
      <c r="C199" s="131" t="s">
        <v>19</v>
      </c>
      <c r="D199" s="21"/>
      <c r="E199" s="132" t="s">
        <v>19</v>
      </c>
      <c r="F199" s="23">
        <f>SUM(F197:F198)</f>
        <v>0</v>
      </c>
      <c r="G199" s="23">
        <f>SUM(G197:G197)</f>
        <v>0</v>
      </c>
      <c r="H199" s="23">
        <f>SUM(H197:H197)</f>
        <v>0</v>
      </c>
      <c r="I199" s="24">
        <v>0</v>
      </c>
      <c r="J199" s="24">
        <v>0</v>
      </c>
      <c r="K199" s="24">
        <v>0</v>
      </c>
      <c r="L199" s="23">
        <f>SUM(L197:L197)</f>
        <v>0</v>
      </c>
      <c r="M199" s="23">
        <f>SUM(M197:M197)</f>
        <v>0</v>
      </c>
      <c r="N199" s="83"/>
      <c r="O199" s="26">
        <v>0</v>
      </c>
    </row>
    <row r="200" spans="1:15" ht="15.75">
      <c r="A200" s="259"/>
      <c r="B200" s="260"/>
      <c r="C200" s="261"/>
      <c r="D200" s="133"/>
      <c r="E200" s="260"/>
      <c r="F200" s="262"/>
      <c r="G200" s="262"/>
      <c r="H200" s="262"/>
      <c r="I200" s="262"/>
      <c r="J200" s="262"/>
      <c r="K200" s="262"/>
      <c r="L200" s="262"/>
      <c r="M200" s="263"/>
      <c r="N200" s="260"/>
      <c r="O200" s="260"/>
    </row>
    <row r="201" spans="1:15" ht="15.75">
      <c r="A201" s="232">
        <v>5</v>
      </c>
      <c r="B201" s="233" t="s">
        <v>35</v>
      </c>
      <c r="C201" s="674">
        <v>20</v>
      </c>
      <c r="D201" s="73" t="s">
        <v>28</v>
      </c>
      <c r="E201" s="73" t="s">
        <v>54</v>
      </c>
      <c r="F201" s="626">
        <v>15</v>
      </c>
      <c r="G201" s="626">
        <v>3</v>
      </c>
      <c r="H201" s="629">
        <f>SUM(F201:G201)</f>
        <v>18</v>
      </c>
      <c r="I201" s="628">
        <v>0</v>
      </c>
      <c r="J201" s="628">
        <v>0</v>
      </c>
      <c r="K201" s="628">
        <v>0</v>
      </c>
      <c r="L201" s="626">
        <v>13</v>
      </c>
      <c r="M201" s="629">
        <f>SUM(I201:L201)</f>
        <v>13</v>
      </c>
      <c r="N201" s="71" t="s">
        <v>120</v>
      </c>
      <c r="O201" s="998">
        <v>187425</v>
      </c>
    </row>
    <row r="202" spans="1:15" ht="15.75">
      <c r="A202" s="678"/>
      <c r="B202" s="260"/>
      <c r="C202" s="76"/>
      <c r="D202" s="73"/>
      <c r="E202" s="73"/>
      <c r="F202" s="626"/>
      <c r="G202" s="111"/>
      <c r="H202" s="629"/>
      <c r="I202" s="111"/>
      <c r="J202" s="111"/>
      <c r="K202" s="111"/>
      <c r="L202" s="627"/>
      <c r="M202" s="629"/>
      <c r="N202" s="71"/>
      <c r="O202" s="74"/>
    </row>
    <row r="203" spans="1:15" ht="16.5" thickBot="1">
      <c r="A203" s="231"/>
      <c r="B203" s="53"/>
      <c r="C203" s="226"/>
      <c r="D203" s="227"/>
      <c r="E203" s="228"/>
      <c r="F203" s="229"/>
      <c r="G203" s="229"/>
      <c r="H203" s="228"/>
      <c r="I203" s="230"/>
      <c r="J203" s="230"/>
      <c r="K203" s="77"/>
      <c r="L203" s="78"/>
      <c r="M203" s="77"/>
      <c r="N203" s="229"/>
      <c r="O203" s="229"/>
    </row>
    <row r="204" spans="1:15" ht="16.5" thickBot="1">
      <c r="A204" s="50"/>
      <c r="B204" s="50" t="s">
        <v>27</v>
      </c>
      <c r="C204" s="112">
        <f>C201</f>
        <v>20</v>
      </c>
      <c r="D204" s="60"/>
      <c r="E204" s="61"/>
      <c r="F204" s="67">
        <f t="shared" ref="F204:M204" si="20">SUM(F201:F201)</f>
        <v>15</v>
      </c>
      <c r="G204" s="67">
        <f t="shared" si="20"/>
        <v>3</v>
      </c>
      <c r="H204" s="67">
        <f t="shared" si="20"/>
        <v>18</v>
      </c>
      <c r="I204" s="51">
        <f t="shared" si="20"/>
        <v>0</v>
      </c>
      <c r="J204" s="51">
        <f t="shared" si="20"/>
        <v>0</v>
      </c>
      <c r="K204" s="51">
        <f t="shared" si="20"/>
        <v>0</v>
      </c>
      <c r="L204" s="67">
        <f t="shared" si="20"/>
        <v>13</v>
      </c>
      <c r="M204" s="67">
        <f t="shared" si="20"/>
        <v>13</v>
      </c>
      <c r="N204" s="61"/>
      <c r="O204" s="52"/>
    </row>
    <row r="206" spans="1:15">
      <c r="N206" s="1" t="s">
        <v>245</v>
      </c>
    </row>
    <row r="207" spans="1:15">
      <c r="A207" s="1457" t="s">
        <v>36</v>
      </c>
      <c r="B207" s="1457"/>
      <c r="C207" s="1457"/>
      <c r="F207" s="1457"/>
      <c r="G207" s="1457"/>
      <c r="H207" s="1457"/>
    </row>
    <row r="208" spans="1:15" ht="15.75">
      <c r="A208" s="1457" t="s">
        <v>37</v>
      </c>
      <c r="B208" s="1457"/>
      <c r="C208" s="1457"/>
      <c r="E208" s="1457"/>
      <c r="F208" s="1457"/>
      <c r="G208" s="1457"/>
      <c r="H208" s="1457"/>
      <c r="I208" s="1457"/>
      <c r="J208" s="1457"/>
      <c r="K208" s="1457"/>
      <c r="M208" s="1458" t="s">
        <v>58</v>
      </c>
      <c r="N208" s="1458"/>
    </row>
    <row r="209" spans="1:15" ht="15.75">
      <c r="M209" s="41"/>
      <c r="N209" s="135"/>
    </row>
    <row r="210" spans="1:15" ht="15.75">
      <c r="M210" s="41"/>
      <c r="N210" s="135"/>
    </row>
    <row r="211" spans="1:15" ht="15.75">
      <c r="M211" s="41"/>
      <c r="N211" s="135"/>
    </row>
    <row r="212" spans="1:15" ht="15.75">
      <c r="A212" s="1470" t="s">
        <v>38</v>
      </c>
      <c r="B212" s="1470"/>
      <c r="C212" s="1470"/>
      <c r="F212" s="1470"/>
      <c r="G212" s="1470"/>
      <c r="H212" s="1470"/>
      <c r="M212" s="1471" t="s">
        <v>39</v>
      </c>
      <c r="N212" s="1471"/>
    </row>
    <row r="213" spans="1:15" ht="15.75">
      <c r="A213" s="1457" t="s">
        <v>40</v>
      </c>
      <c r="B213" s="1457"/>
      <c r="C213" s="1457"/>
      <c r="F213" s="1457"/>
      <c r="G213" s="1457"/>
      <c r="H213" s="1457"/>
      <c r="M213" s="1458" t="s">
        <v>41</v>
      </c>
      <c r="N213" s="1458"/>
    </row>
    <row r="223" spans="1:15" ht="15.75">
      <c r="A223" s="1508" t="s">
        <v>77</v>
      </c>
      <c r="B223" s="1508"/>
      <c r="C223" s="1508"/>
      <c r="D223" s="1508"/>
      <c r="E223" s="1508"/>
      <c r="F223" s="1508"/>
      <c r="G223" s="1508"/>
      <c r="H223" s="1508"/>
      <c r="I223" s="1508"/>
      <c r="J223" s="1508"/>
      <c r="K223" s="1508"/>
      <c r="L223" s="1508"/>
      <c r="M223" s="1508"/>
      <c r="N223" s="1508"/>
      <c r="O223" s="1508"/>
    </row>
    <row r="224" spans="1:15" ht="15.75">
      <c r="A224" s="1445" t="s">
        <v>250</v>
      </c>
      <c r="B224" s="1445"/>
      <c r="C224" s="1445"/>
      <c r="D224" s="1445"/>
      <c r="E224" s="1445"/>
      <c r="F224" s="1445"/>
      <c r="G224" s="1445"/>
      <c r="H224" s="1445"/>
      <c r="I224" s="1445"/>
      <c r="J224" s="1445"/>
      <c r="K224" s="1445"/>
      <c r="L224" s="1445"/>
      <c r="M224" s="1445"/>
      <c r="N224" s="1445"/>
      <c r="O224" s="1445"/>
    </row>
    <row r="225" spans="1:15" ht="18.75">
      <c r="A225" s="3"/>
      <c r="B225" s="3"/>
      <c r="C225" s="3"/>
      <c r="D225" s="3"/>
      <c r="E225" s="2"/>
      <c r="F225" s="2"/>
      <c r="G225" s="2"/>
      <c r="H225" s="2"/>
      <c r="I225" s="2"/>
      <c r="J225" s="2"/>
      <c r="K225" s="2"/>
      <c r="L225" s="2"/>
      <c r="M225" s="2"/>
      <c r="N225" s="2"/>
      <c r="O225" s="2"/>
    </row>
    <row r="226" spans="1:15" ht="15.75">
      <c r="A226" s="1511" t="s">
        <v>0</v>
      </c>
      <c r="B226" s="4" t="s">
        <v>1</v>
      </c>
      <c r="C226" s="1512" t="s">
        <v>2</v>
      </c>
      <c r="D226" s="1513"/>
      <c r="E226" s="1511" t="s">
        <v>3</v>
      </c>
      <c r="F226" s="1514" t="s">
        <v>4</v>
      </c>
      <c r="G226" s="1515"/>
      <c r="H226" s="1516"/>
      <c r="I226" s="1517" t="s">
        <v>5</v>
      </c>
      <c r="J226" s="1517"/>
      <c r="K226" s="1517"/>
      <c r="L226" s="1517"/>
      <c r="M226" s="4" t="s">
        <v>6</v>
      </c>
      <c r="N226" s="1511" t="s">
        <v>7</v>
      </c>
      <c r="O226" s="4" t="s">
        <v>8</v>
      </c>
    </row>
    <row r="227" spans="1:15" ht="15.75">
      <c r="A227" s="1479"/>
      <c r="B227" s="5" t="s">
        <v>9</v>
      </c>
      <c r="C227" s="1484" t="s">
        <v>10</v>
      </c>
      <c r="D227" s="1485"/>
      <c r="E227" s="1479"/>
      <c r="F227" s="407" t="s">
        <v>11</v>
      </c>
      <c r="G227" s="407" t="s">
        <v>12</v>
      </c>
      <c r="H227" s="407" t="s">
        <v>6</v>
      </c>
      <c r="I227" s="407" t="s">
        <v>13</v>
      </c>
      <c r="J227" s="407" t="s">
        <v>14</v>
      </c>
      <c r="K227" s="407" t="s">
        <v>15</v>
      </c>
      <c r="L227" s="407" t="s">
        <v>16</v>
      </c>
      <c r="M227" s="5" t="s">
        <v>17</v>
      </c>
      <c r="N227" s="1479"/>
      <c r="O227" s="5" t="s">
        <v>18</v>
      </c>
    </row>
    <row r="228" spans="1:15" ht="16.5" thickBot="1">
      <c r="A228" s="6">
        <v>1</v>
      </c>
      <c r="B228" s="6">
        <v>2</v>
      </c>
      <c r="C228" s="1461">
        <v>3</v>
      </c>
      <c r="D228" s="1462"/>
      <c r="E228" s="6">
        <v>4</v>
      </c>
      <c r="F228" s="6">
        <v>5</v>
      </c>
      <c r="G228" s="6">
        <v>7</v>
      </c>
      <c r="H228" s="6">
        <v>8</v>
      </c>
      <c r="I228" s="6">
        <v>9</v>
      </c>
      <c r="J228" s="6">
        <v>10</v>
      </c>
      <c r="K228" s="6">
        <v>11</v>
      </c>
      <c r="L228" s="6">
        <v>12</v>
      </c>
      <c r="M228" s="6">
        <v>13</v>
      </c>
      <c r="N228" s="6">
        <v>14</v>
      </c>
      <c r="O228" s="6">
        <v>15</v>
      </c>
    </row>
    <row r="229" spans="1:15" ht="15.75">
      <c r="A229" s="235"/>
      <c r="B229" s="236"/>
      <c r="C229" s="237"/>
      <c r="D229" s="238"/>
      <c r="E229" s="239"/>
      <c r="F229" s="240"/>
      <c r="G229" s="240"/>
      <c r="H229" s="240"/>
      <c r="I229" s="241"/>
      <c r="J229" s="241"/>
      <c r="K229" s="241"/>
      <c r="L229" s="240"/>
      <c r="M229" s="240"/>
      <c r="N229" s="242"/>
      <c r="O229" s="243"/>
    </row>
    <row r="230" spans="1:15" ht="15.75">
      <c r="A230" s="244">
        <v>1</v>
      </c>
      <c r="B230" s="245" t="s">
        <v>31</v>
      </c>
      <c r="C230" s="1013">
        <v>1654.3</v>
      </c>
      <c r="D230" s="222" t="s">
        <v>28</v>
      </c>
      <c r="E230" s="646" t="s">
        <v>187</v>
      </c>
      <c r="F230" s="629">
        <v>3.5</v>
      </c>
      <c r="G230" s="629">
        <v>0</v>
      </c>
      <c r="H230" s="629">
        <f t="shared" ref="H230:H231" si="21">SUM(F230:G230)</f>
        <v>3.5</v>
      </c>
      <c r="I230" s="111">
        <v>0</v>
      </c>
      <c r="J230" s="111">
        <v>0</v>
      </c>
      <c r="K230" s="111">
        <v>0</v>
      </c>
      <c r="L230" s="627">
        <v>1</v>
      </c>
      <c r="M230" s="629">
        <f t="shared" ref="M230:M231" si="22">SUM(I230:L230)</f>
        <v>1</v>
      </c>
      <c r="N230" s="680" t="s">
        <v>19</v>
      </c>
      <c r="O230" s="710"/>
    </row>
    <row r="231" spans="1:15" ht="15.75">
      <c r="A231" s="244"/>
      <c r="B231" s="245"/>
      <c r="C231" s="264"/>
      <c r="D231" s="222"/>
      <c r="E231" s="646" t="s">
        <v>51</v>
      </c>
      <c r="F231" s="629">
        <v>15</v>
      </c>
      <c r="G231" s="629">
        <v>0</v>
      </c>
      <c r="H231" s="629">
        <f t="shared" si="21"/>
        <v>15</v>
      </c>
      <c r="I231" s="111">
        <v>0</v>
      </c>
      <c r="J231" s="111">
        <v>0</v>
      </c>
      <c r="K231" s="111">
        <v>0</v>
      </c>
      <c r="L231" s="627">
        <v>2.5</v>
      </c>
      <c r="M231" s="629">
        <f t="shared" si="22"/>
        <v>2.5</v>
      </c>
      <c r="N231" s="680" t="s">
        <v>19</v>
      </c>
      <c r="O231" s="679"/>
    </row>
    <row r="232" spans="1:15" ht="16.5" thickBot="1">
      <c r="A232" s="113"/>
      <c r="B232" s="114"/>
      <c r="C232" s="115"/>
      <c r="D232" s="38"/>
      <c r="E232" s="116"/>
      <c r="F232" s="102"/>
      <c r="G232" s="102"/>
      <c r="H232" s="102"/>
      <c r="I232" s="111"/>
      <c r="J232" s="111"/>
      <c r="K232" s="111"/>
      <c r="L232" s="102"/>
      <c r="M232" s="102"/>
      <c r="N232" s="117"/>
      <c r="O232" s="39"/>
    </row>
    <row r="233" spans="1:15" ht="16.5" thickBot="1">
      <c r="A233" s="18"/>
      <c r="B233" s="19" t="s">
        <v>6</v>
      </c>
      <c r="C233" s="20"/>
      <c r="D233" s="21"/>
      <c r="E233" s="22"/>
      <c r="F233" s="179">
        <f>SUM(F230:F231)</f>
        <v>18.5</v>
      </c>
      <c r="G233" s="179">
        <f>SUM(G230:G230)</f>
        <v>0</v>
      </c>
      <c r="H233" s="179">
        <f>SUM(H230:H231)</f>
        <v>18.5</v>
      </c>
      <c r="I233" s="390">
        <f>SUM(I230:I230)</f>
        <v>0</v>
      </c>
      <c r="J233" s="390">
        <f>SUM(J230:J230)</f>
        <v>0</v>
      </c>
      <c r="K233" s="390">
        <f>SUM(K230:K230)</f>
        <v>0</v>
      </c>
      <c r="L233" s="179">
        <f>SUM(L230:L231)</f>
        <v>3.5</v>
      </c>
      <c r="M233" s="179">
        <f>SUM(I233:L233)</f>
        <v>3.5</v>
      </c>
      <c r="N233" s="25"/>
      <c r="O233" s="215">
        <f>SUM(O230:O230)</f>
        <v>0</v>
      </c>
    </row>
    <row r="234" spans="1:15" ht="15.75">
      <c r="A234" s="10"/>
      <c r="B234" s="11"/>
      <c r="C234" s="12"/>
      <c r="D234" s="13"/>
      <c r="E234" s="14"/>
      <c r="F234" s="15"/>
      <c r="G234" s="15"/>
      <c r="H234" s="15"/>
      <c r="I234" s="15"/>
      <c r="J234" s="15"/>
      <c r="K234" s="15"/>
      <c r="L234" s="15"/>
      <c r="M234" s="15"/>
      <c r="N234" s="16"/>
      <c r="O234" s="17"/>
    </row>
    <row r="235" spans="1:15" ht="15.75">
      <c r="A235" s="252">
        <v>2</v>
      </c>
      <c r="B235" s="253" t="s">
        <v>32</v>
      </c>
      <c r="C235" s="177">
        <v>463</v>
      </c>
      <c r="D235" s="38" t="s">
        <v>28</v>
      </c>
      <c r="E235" s="646" t="s">
        <v>125</v>
      </c>
      <c r="F235" s="629">
        <v>7.5</v>
      </c>
      <c r="G235" s="629">
        <v>0</v>
      </c>
      <c r="H235" s="629">
        <f>SUM(F235:G235)</f>
        <v>7.5</v>
      </c>
      <c r="I235" s="111">
        <v>0</v>
      </c>
      <c r="J235" s="111">
        <v>0</v>
      </c>
      <c r="K235" s="111">
        <v>0</v>
      </c>
      <c r="L235" s="111">
        <v>0</v>
      </c>
      <c r="M235" s="629">
        <f>SUM(I235:L235)</f>
        <v>0</v>
      </c>
      <c r="N235" s="680" t="s">
        <v>19</v>
      </c>
      <c r="O235" s="39"/>
    </row>
    <row r="236" spans="1:15" ht="15.75">
      <c r="A236" s="477"/>
      <c r="B236" s="653"/>
      <c r="C236" s="177"/>
      <c r="D236" s="38"/>
      <c r="E236" s="646" t="s">
        <v>189</v>
      </c>
      <c r="F236" s="629">
        <v>3.5</v>
      </c>
      <c r="G236" s="629">
        <v>0</v>
      </c>
      <c r="H236" s="629">
        <f>SUM(F236:G236)</f>
        <v>3.5</v>
      </c>
      <c r="I236" s="111">
        <v>0</v>
      </c>
      <c r="J236" s="111">
        <v>0</v>
      </c>
      <c r="K236" s="111">
        <v>0</v>
      </c>
      <c r="L236" s="111">
        <v>0</v>
      </c>
      <c r="M236" s="629">
        <f>SUM(I236:L236)</f>
        <v>0</v>
      </c>
      <c r="N236" s="680" t="s">
        <v>19</v>
      </c>
      <c r="O236" s="39"/>
    </row>
    <row r="237" spans="1:15" ht="15.75">
      <c r="A237" s="477"/>
      <c r="B237" s="653"/>
      <c r="C237" s="177"/>
      <c r="D237" s="38"/>
      <c r="E237" s="646" t="s">
        <v>190</v>
      </c>
      <c r="F237" s="629">
        <v>25</v>
      </c>
      <c r="G237" s="629">
        <v>0</v>
      </c>
      <c r="H237" s="629">
        <f>SUM(F237:G237)</f>
        <v>25</v>
      </c>
      <c r="I237" s="111">
        <v>0</v>
      </c>
      <c r="J237" s="111">
        <v>0</v>
      </c>
      <c r="K237" s="111">
        <v>0</v>
      </c>
      <c r="L237" s="111">
        <v>0</v>
      </c>
      <c r="M237" s="629">
        <f>SUM(I237:L237)</f>
        <v>0</v>
      </c>
      <c r="N237" s="680" t="s">
        <v>19</v>
      </c>
      <c r="O237" s="39"/>
    </row>
    <row r="238" spans="1:15" ht="16.5" thickBot="1">
      <c r="A238" s="113"/>
      <c r="B238" s="246"/>
      <c r="C238" s="247"/>
      <c r="D238" s="248"/>
      <c r="E238" s="249"/>
      <c r="F238" s="111"/>
      <c r="G238" s="111"/>
      <c r="H238" s="111"/>
      <c r="I238" s="111"/>
      <c r="J238" s="111"/>
      <c r="K238" s="111"/>
      <c r="L238" s="111"/>
      <c r="M238" s="111"/>
      <c r="N238" s="250"/>
      <c r="O238" s="251"/>
    </row>
    <row r="239" spans="1:15" ht="16.5" thickBot="1">
      <c r="A239" s="18"/>
      <c r="B239" s="124" t="s">
        <v>19</v>
      </c>
      <c r="C239" s="455">
        <f>C235</f>
        <v>463</v>
      </c>
      <c r="D239" s="126"/>
      <c r="E239" s="127" t="s">
        <v>19</v>
      </c>
      <c r="F239" s="179">
        <f>SUM(F235:F238)</f>
        <v>36</v>
      </c>
      <c r="G239" s="390">
        <f>SUM(G235:G235)</f>
        <v>0</v>
      </c>
      <c r="H239" s="179">
        <f>SUM(H235:H235)</f>
        <v>7.5</v>
      </c>
      <c r="I239" s="422">
        <v>0</v>
      </c>
      <c r="J239" s="422">
        <v>0</v>
      </c>
      <c r="K239" s="422">
        <v>0</v>
      </c>
      <c r="L239" s="390">
        <f>SUM(L235:L235)</f>
        <v>0</v>
      </c>
      <c r="M239" s="390">
        <f>SUM(M235:M235)</f>
        <v>0</v>
      </c>
      <c r="N239" s="25"/>
      <c r="O239" s="26">
        <v>0</v>
      </c>
    </row>
    <row r="240" spans="1:15" ht="15.75">
      <c r="A240" s="71"/>
      <c r="B240" s="71"/>
      <c r="C240" s="72"/>
      <c r="D240" s="430"/>
      <c r="E240" s="71"/>
      <c r="F240" s="71"/>
      <c r="G240" s="71"/>
      <c r="H240" s="71"/>
      <c r="I240" s="71"/>
      <c r="J240" s="71"/>
      <c r="K240" s="71"/>
      <c r="L240" s="71"/>
      <c r="M240" s="71"/>
      <c r="N240" s="71"/>
      <c r="O240" s="74"/>
    </row>
    <row r="241" spans="1:15" ht="15.75">
      <c r="A241" s="431">
        <v>3</v>
      </c>
      <c r="B241" s="432" t="s">
        <v>33</v>
      </c>
      <c r="C241" s="366">
        <v>1279</v>
      </c>
      <c r="D241" s="38" t="s">
        <v>28</v>
      </c>
      <c r="E241" s="646" t="s">
        <v>68</v>
      </c>
      <c r="F241" s="629">
        <v>2</v>
      </c>
      <c r="G241" s="629">
        <v>0</v>
      </c>
      <c r="H241" s="629">
        <f>SUM(F241:G241)</f>
        <v>2</v>
      </c>
      <c r="I241" s="111">
        <v>0</v>
      </c>
      <c r="J241" s="111">
        <v>0</v>
      </c>
      <c r="K241" s="111">
        <v>0</v>
      </c>
      <c r="L241" s="627">
        <v>0</v>
      </c>
      <c r="M241" s="629">
        <f>SUM(I241:L241)</f>
        <v>0</v>
      </c>
      <c r="N241" s="250" t="s">
        <v>59</v>
      </c>
      <c r="O241" s="681">
        <v>0</v>
      </c>
    </row>
    <row r="242" spans="1:15" ht="15.75">
      <c r="A242" s="323"/>
      <c r="B242" s="416"/>
      <c r="C242" s="366"/>
      <c r="D242" s="38"/>
      <c r="E242" s="646" t="s">
        <v>191</v>
      </c>
      <c r="F242" s="629">
        <v>0.7</v>
      </c>
      <c r="G242" s="629">
        <v>0</v>
      </c>
      <c r="H242" s="629">
        <f>SUM(F242:G242)</f>
        <v>0.7</v>
      </c>
      <c r="I242" s="111">
        <v>0</v>
      </c>
      <c r="J242" s="111">
        <v>0</v>
      </c>
      <c r="K242" s="111">
        <v>0</v>
      </c>
      <c r="L242" s="627">
        <v>0</v>
      </c>
      <c r="M242" s="629">
        <f>SUM(I242:L242)</f>
        <v>0</v>
      </c>
      <c r="N242" s="250" t="s">
        <v>59</v>
      </c>
      <c r="O242" s="39"/>
    </row>
    <row r="243" spans="1:15" ht="15.75">
      <c r="A243" s="289"/>
      <c r="B243" s="415"/>
      <c r="C243" s="177"/>
      <c r="D243" s="38"/>
      <c r="E243" s="646" t="s">
        <v>192</v>
      </c>
      <c r="F243" s="629">
        <v>2</v>
      </c>
      <c r="G243" s="629">
        <v>0</v>
      </c>
      <c r="H243" s="629">
        <f t="shared" ref="H243:H244" si="23">SUM(F243:G243)</f>
        <v>2</v>
      </c>
      <c r="I243" s="111">
        <v>0</v>
      </c>
      <c r="J243" s="111">
        <v>0</v>
      </c>
      <c r="K243" s="111">
        <v>0</v>
      </c>
      <c r="L243" s="627">
        <v>0</v>
      </c>
      <c r="M243" s="629">
        <f t="shared" ref="M243:M244" si="24">SUM(I243:L243)</f>
        <v>0</v>
      </c>
      <c r="N243" s="250" t="s">
        <v>59</v>
      </c>
      <c r="O243" s="39"/>
    </row>
    <row r="244" spans="1:15" ht="15.75">
      <c r="A244" s="289"/>
      <c r="B244" s="415"/>
      <c r="C244" s="366"/>
      <c r="D244" s="38"/>
      <c r="E244" s="646" t="s">
        <v>193</v>
      </c>
      <c r="F244" s="629">
        <v>3</v>
      </c>
      <c r="G244" s="629">
        <v>0</v>
      </c>
      <c r="H244" s="629">
        <f t="shared" si="23"/>
        <v>3</v>
      </c>
      <c r="I244" s="111">
        <v>0</v>
      </c>
      <c r="J244" s="111">
        <v>0</v>
      </c>
      <c r="K244" s="111">
        <v>0</v>
      </c>
      <c r="L244" s="627">
        <v>0</v>
      </c>
      <c r="M244" s="629">
        <f t="shared" si="24"/>
        <v>0</v>
      </c>
      <c r="N244" s="250" t="s">
        <v>59</v>
      </c>
      <c r="O244" s="681"/>
    </row>
    <row r="245" spans="1:15" ht="16.5" thickBot="1">
      <c r="A245" s="219"/>
      <c r="B245" s="220"/>
      <c r="C245" s="76"/>
      <c r="D245" s="73"/>
      <c r="E245" s="71"/>
      <c r="F245" s="73"/>
      <c r="G245" s="73"/>
      <c r="H245" s="73"/>
      <c r="I245" s="77"/>
      <c r="J245" s="77"/>
      <c r="K245" s="77"/>
      <c r="L245" s="78"/>
      <c r="M245" s="77"/>
      <c r="N245" s="73"/>
      <c r="O245" s="79"/>
    </row>
    <row r="246" spans="1:15" ht="16.5" thickBot="1">
      <c r="A246" s="80"/>
      <c r="B246" s="50" t="s">
        <v>27</v>
      </c>
      <c r="C246" s="1217">
        <f>SUM(C241)</f>
        <v>1279</v>
      </c>
      <c r="D246" s="21" t="s">
        <v>28</v>
      </c>
      <c r="E246" s="132"/>
      <c r="F246" s="179">
        <f>SUM(F241:F244)</f>
        <v>7.7</v>
      </c>
      <c r="G246" s="179">
        <f t="shared" ref="G246:M246" si="25">SUM(G241:G244)</f>
        <v>0</v>
      </c>
      <c r="H246" s="179">
        <f t="shared" si="25"/>
        <v>7.7</v>
      </c>
      <c r="I246" s="179">
        <f t="shared" si="25"/>
        <v>0</v>
      </c>
      <c r="J246" s="179">
        <f t="shared" si="25"/>
        <v>0</v>
      </c>
      <c r="K246" s="179">
        <f t="shared" si="25"/>
        <v>0</v>
      </c>
      <c r="L246" s="179">
        <f t="shared" si="25"/>
        <v>0</v>
      </c>
      <c r="M246" s="179">
        <f t="shared" si="25"/>
        <v>0</v>
      </c>
      <c r="N246" s="83"/>
      <c r="O246" s="26">
        <v>0</v>
      </c>
    </row>
    <row r="247" spans="1:15" ht="15.75">
      <c r="A247" s="45"/>
      <c r="B247" s="45"/>
      <c r="C247" s="405"/>
      <c r="D247" s="406"/>
      <c r="E247" s="145"/>
      <c r="F247" s="45"/>
      <c r="G247" s="45"/>
      <c r="H247" s="45"/>
      <c r="I247" s="145"/>
      <c r="J247" s="45"/>
      <c r="K247" s="45"/>
      <c r="L247" s="45"/>
      <c r="M247" s="45"/>
      <c r="N247" s="255"/>
      <c r="O247" s="45"/>
    </row>
    <row r="248" spans="1:15" ht="15.75">
      <c r="A248" s="257">
        <v>4</v>
      </c>
      <c r="B248" s="233" t="s">
        <v>34</v>
      </c>
      <c r="C248" s="1013">
        <v>742.5</v>
      </c>
      <c r="D248" s="38" t="s">
        <v>28</v>
      </c>
      <c r="E248" s="646" t="s">
        <v>66</v>
      </c>
      <c r="F248" s="629">
        <v>2</v>
      </c>
      <c r="G248" s="111">
        <v>0</v>
      </c>
      <c r="H248" s="629">
        <f>SUM(F248:G248)</f>
        <v>2</v>
      </c>
      <c r="I248" s="111">
        <v>0</v>
      </c>
      <c r="J248" s="111">
        <v>0</v>
      </c>
      <c r="K248" s="111">
        <v>0</v>
      </c>
      <c r="L248" s="111">
        <v>0</v>
      </c>
      <c r="M248" s="102">
        <f>SUM(I248:L248)</f>
        <v>0</v>
      </c>
      <c r="N248" s="680" t="s">
        <v>19</v>
      </c>
      <c r="O248" s="290" t="s">
        <v>19</v>
      </c>
    </row>
    <row r="249" spans="1:15" ht="15.75">
      <c r="A249" s="863"/>
      <c r="B249" s="864"/>
      <c r="C249" s="177"/>
      <c r="D249" s="38"/>
      <c r="E249" s="646" t="s">
        <v>71</v>
      </c>
      <c r="F249" s="629">
        <v>49.5</v>
      </c>
      <c r="G249" s="111">
        <v>0</v>
      </c>
      <c r="H249" s="629">
        <f>SUM(F249:G249)</f>
        <v>49.5</v>
      </c>
      <c r="I249" s="111">
        <v>0</v>
      </c>
      <c r="J249" s="111">
        <v>0</v>
      </c>
      <c r="K249" s="111">
        <v>0</v>
      </c>
      <c r="L249" s="627">
        <v>23</v>
      </c>
      <c r="M249" s="629">
        <f>SUM(I249:L249)</f>
        <v>23</v>
      </c>
      <c r="N249" s="250" t="s">
        <v>200</v>
      </c>
      <c r="O249" s="290"/>
    </row>
    <row r="250" spans="1:15" ht="15.75">
      <c r="A250" s="257"/>
      <c r="B250" s="233"/>
      <c r="C250" s="177"/>
      <c r="D250" s="38"/>
      <c r="E250" s="646" t="s">
        <v>42</v>
      </c>
      <c r="F250" s="629">
        <v>7.3</v>
      </c>
      <c r="G250" s="111">
        <v>0</v>
      </c>
      <c r="H250" s="629">
        <f>SUM(F250:G250)</f>
        <v>7.3</v>
      </c>
      <c r="I250" s="111">
        <v>0</v>
      </c>
      <c r="J250" s="111">
        <v>0</v>
      </c>
      <c r="K250" s="111">
        <v>0</v>
      </c>
      <c r="L250" s="111">
        <v>0</v>
      </c>
      <c r="M250" s="102">
        <f>SUM(I250:L250)</f>
        <v>0</v>
      </c>
      <c r="N250" s="250" t="s">
        <v>197</v>
      </c>
      <c r="O250" s="290"/>
    </row>
    <row r="251" spans="1:15" ht="15.75">
      <c r="A251" s="257"/>
      <c r="B251" s="233"/>
      <c r="C251" s="177"/>
      <c r="D251" s="38"/>
      <c r="E251" s="646"/>
      <c r="F251" s="629"/>
      <c r="G251" s="111"/>
      <c r="H251" s="629"/>
      <c r="I251" s="111"/>
      <c r="J251" s="111"/>
      <c r="K251" s="111"/>
      <c r="L251" s="111"/>
      <c r="M251" s="102"/>
      <c r="N251" s="250" t="s">
        <v>198</v>
      </c>
      <c r="O251" s="290"/>
    </row>
    <row r="252" spans="1:15" ht="15.75">
      <c r="A252" s="257"/>
      <c r="B252" s="233"/>
      <c r="C252" s="177"/>
      <c r="D252" s="38"/>
      <c r="E252" s="646" t="s">
        <v>194</v>
      </c>
      <c r="F252" s="629">
        <v>4</v>
      </c>
      <c r="G252" s="111">
        <v>0</v>
      </c>
      <c r="H252" s="629">
        <f>SUM(F252:G252)</f>
        <v>4</v>
      </c>
      <c r="I252" s="111">
        <v>0</v>
      </c>
      <c r="J252" s="111">
        <v>0</v>
      </c>
      <c r="K252" s="111">
        <v>0</v>
      </c>
      <c r="L252" s="111">
        <v>0</v>
      </c>
      <c r="M252" s="102">
        <f>SUM(I252:L252)</f>
        <v>0</v>
      </c>
      <c r="N252" s="250" t="s">
        <v>199</v>
      </c>
      <c r="O252" s="79"/>
    </row>
    <row r="253" spans="1:15" ht="15.75">
      <c r="A253" s="434"/>
      <c r="B253" s="260"/>
      <c r="C253" s="177"/>
      <c r="D253" s="38"/>
      <c r="E253" s="646" t="s">
        <v>195</v>
      </c>
      <c r="F253" s="629">
        <v>7</v>
      </c>
      <c r="G253" s="111">
        <v>0</v>
      </c>
      <c r="H253" s="629">
        <f>SUM(F253:G253)</f>
        <v>7</v>
      </c>
      <c r="I253" s="111">
        <v>0</v>
      </c>
      <c r="J253" s="111">
        <v>0</v>
      </c>
      <c r="K253" s="111">
        <v>0</v>
      </c>
      <c r="L253" s="111">
        <v>0</v>
      </c>
      <c r="M253" s="102">
        <f>SUM(I253:L253)</f>
        <v>0</v>
      </c>
      <c r="N253" s="250" t="s">
        <v>72</v>
      </c>
      <c r="O253" s="79"/>
    </row>
    <row r="254" spans="1:15" ht="16.5" thickBot="1">
      <c r="A254" s="434"/>
      <c r="B254" s="260"/>
      <c r="C254" s="321"/>
      <c r="D254" s="38"/>
      <c r="E254" s="646"/>
      <c r="F254" s="629"/>
      <c r="G254" s="111"/>
      <c r="H254" s="629"/>
      <c r="I254" s="111"/>
      <c r="J254" s="111"/>
      <c r="K254" s="111"/>
      <c r="L254" s="111"/>
      <c r="M254" s="102"/>
      <c r="N254" s="646"/>
      <c r="O254" s="290"/>
    </row>
    <row r="255" spans="1:15" ht="16.5" thickBot="1">
      <c r="A255" s="49"/>
      <c r="B255" s="50" t="s">
        <v>27</v>
      </c>
      <c r="C255" s="131" t="s">
        <v>19</v>
      </c>
      <c r="D255" s="21"/>
      <c r="E255" s="132" t="s">
        <v>19</v>
      </c>
      <c r="F255" s="179">
        <f t="shared" ref="F255:M255" si="26">SUM(F248:F252)</f>
        <v>62.8</v>
      </c>
      <c r="G255" s="179">
        <f t="shared" si="26"/>
        <v>0</v>
      </c>
      <c r="H255" s="179">
        <f t="shared" si="26"/>
        <v>62.8</v>
      </c>
      <c r="I255" s="179">
        <f t="shared" si="26"/>
        <v>0</v>
      </c>
      <c r="J255" s="179">
        <f t="shared" si="26"/>
        <v>0</v>
      </c>
      <c r="K255" s="179">
        <f t="shared" si="26"/>
        <v>0</v>
      </c>
      <c r="L255" s="179">
        <f t="shared" si="26"/>
        <v>23</v>
      </c>
      <c r="M255" s="179">
        <f t="shared" si="26"/>
        <v>23</v>
      </c>
      <c r="N255" s="83"/>
      <c r="O255" s="26">
        <v>0</v>
      </c>
    </row>
    <row r="256" spans="1:15" ht="15.75">
      <c r="A256" s="259"/>
      <c r="B256" s="260"/>
      <c r="C256" s="261"/>
      <c r="D256" s="133"/>
      <c r="E256" s="260"/>
      <c r="F256" s="262"/>
      <c r="G256" s="262"/>
      <c r="H256" s="262"/>
      <c r="I256" s="262"/>
      <c r="J256" s="262"/>
      <c r="K256" s="262"/>
      <c r="L256" s="262"/>
      <c r="M256" s="263"/>
      <c r="N256" s="260"/>
      <c r="O256" s="260"/>
    </row>
    <row r="257" spans="1:15" ht="15.75">
      <c r="A257" s="232">
        <v>5</v>
      </c>
      <c r="B257" s="233" t="s">
        <v>35</v>
      </c>
      <c r="C257" s="221" t="s">
        <v>19</v>
      </c>
      <c r="D257" s="222"/>
      <c r="E257" s="646" t="s">
        <v>65</v>
      </c>
      <c r="F257" s="629">
        <v>7.5</v>
      </c>
      <c r="G257" s="111">
        <v>0</v>
      </c>
      <c r="H257" s="629">
        <f>SUM(F257:G257)</f>
        <v>7.5</v>
      </c>
      <c r="I257" s="111">
        <v>0</v>
      </c>
      <c r="J257" s="111">
        <v>0</v>
      </c>
      <c r="K257" s="111">
        <v>0</v>
      </c>
      <c r="L257" s="111">
        <v>0</v>
      </c>
      <c r="M257" s="102">
        <f>SUM(I257:L257)</f>
        <v>0</v>
      </c>
      <c r="N257" s="250" t="s">
        <v>207</v>
      </c>
      <c r="O257" s="290"/>
    </row>
    <row r="258" spans="1:15" ht="15.75">
      <c r="A258" s="232"/>
      <c r="B258" s="233"/>
      <c r="C258" s="221"/>
      <c r="D258" s="222"/>
      <c r="E258" s="646" t="s">
        <v>192</v>
      </c>
      <c r="F258" s="629">
        <v>2</v>
      </c>
      <c r="G258" s="111">
        <v>0</v>
      </c>
      <c r="H258" s="629">
        <f>SUM(F258:G258)</f>
        <v>2</v>
      </c>
      <c r="I258" s="111">
        <v>0</v>
      </c>
      <c r="J258" s="111">
        <v>0</v>
      </c>
      <c r="K258" s="111">
        <v>0</v>
      </c>
      <c r="L258" s="111">
        <v>0</v>
      </c>
      <c r="M258" s="102">
        <f>SUM(I258:L258)</f>
        <v>0</v>
      </c>
      <c r="N258" s="250" t="s">
        <v>59</v>
      </c>
      <c r="O258" s="290"/>
    </row>
    <row r="259" spans="1:15" ht="16.5" thickBot="1">
      <c r="A259" s="231"/>
      <c r="B259" s="53"/>
      <c r="C259" s="226"/>
      <c r="D259" s="227"/>
      <c r="E259" s="228"/>
      <c r="F259" s="229"/>
      <c r="G259" s="229"/>
      <c r="H259" s="228"/>
      <c r="I259" s="230"/>
      <c r="J259" s="230"/>
      <c r="K259" s="77"/>
      <c r="L259" s="78"/>
      <c r="M259" s="77"/>
      <c r="N259" s="229"/>
      <c r="O259" s="229"/>
    </row>
    <row r="260" spans="1:15" ht="16.5" thickBot="1">
      <c r="A260" s="50"/>
      <c r="B260" s="50" t="s">
        <v>27</v>
      </c>
      <c r="C260" s="112" t="str">
        <f>C257</f>
        <v>-</v>
      </c>
      <c r="D260" s="60"/>
      <c r="E260" s="61"/>
      <c r="F260" s="67">
        <f>F257</f>
        <v>7.5</v>
      </c>
      <c r="G260" s="67">
        <f t="shared" ref="G260:M260" si="27">SUM(G257:G257)</f>
        <v>0</v>
      </c>
      <c r="H260" s="67">
        <f t="shared" si="27"/>
        <v>7.5</v>
      </c>
      <c r="I260" s="51">
        <f t="shared" si="27"/>
        <v>0</v>
      </c>
      <c r="J260" s="51">
        <f t="shared" si="27"/>
        <v>0</v>
      </c>
      <c r="K260" s="51">
        <f t="shared" si="27"/>
        <v>0</v>
      </c>
      <c r="L260" s="51">
        <f t="shared" si="27"/>
        <v>0</v>
      </c>
      <c r="M260" s="51">
        <f t="shared" si="27"/>
        <v>0</v>
      </c>
      <c r="N260" s="61"/>
      <c r="O260" s="52"/>
    </row>
    <row r="262" spans="1:15">
      <c r="N262" s="1" t="s">
        <v>249</v>
      </c>
    </row>
    <row r="263" spans="1:15">
      <c r="A263" s="1457" t="s">
        <v>36</v>
      </c>
      <c r="B263" s="1457"/>
      <c r="C263" s="1457"/>
      <c r="F263" s="1457"/>
      <c r="G263" s="1457"/>
      <c r="H263" s="1457"/>
    </row>
    <row r="264" spans="1:15" ht="15.75">
      <c r="A264" s="1457" t="s">
        <v>37</v>
      </c>
      <c r="B264" s="1457"/>
      <c r="C264" s="1457"/>
      <c r="E264" s="1457"/>
      <c r="F264" s="1457"/>
      <c r="G264" s="1457"/>
      <c r="H264" s="1457"/>
      <c r="I264" s="1457"/>
      <c r="J264" s="1457"/>
      <c r="K264" s="1457"/>
      <c r="M264" s="1458" t="s">
        <v>58</v>
      </c>
      <c r="N264" s="1458"/>
    </row>
    <row r="265" spans="1:15" ht="15.75">
      <c r="M265" s="41"/>
      <c r="N265" s="135"/>
    </row>
    <row r="266" spans="1:15" ht="15.75">
      <c r="M266" s="41"/>
      <c r="N266" s="135"/>
    </row>
    <row r="267" spans="1:15" ht="15.75">
      <c r="M267" s="41"/>
      <c r="N267" s="135"/>
    </row>
    <row r="268" spans="1:15" ht="15.75">
      <c r="A268" s="1470" t="s">
        <v>38</v>
      </c>
      <c r="B268" s="1470"/>
      <c r="C268" s="1470"/>
      <c r="F268" s="1470"/>
      <c r="G268" s="1470"/>
      <c r="H268" s="1470"/>
      <c r="M268" s="1471" t="s">
        <v>39</v>
      </c>
      <c r="N268" s="1471"/>
    </row>
    <row r="269" spans="1:15" ht="15.75">
      <c r="A269" s="1457" t="s">
        <v>40</v>
      </c>
      <c r="B269" s="1457"/>
      <c r="C269" s="1457"/>
      <c r="F269" s="1457"/>
      <c r="G269" s="1457"/>
      <c r="H269" s="1457"/>
      <c r="M269" s="1458" t="s">
        <v>41</v>
      </c>
      <c r="N269" s="1458"/>
    </row>
    <row r="270" spans="1:15" ht="15.75">
      <c r="A270" s="403"/>
      <c r="B270" s="403"/>
      <c r="C270" s="403"/>
      <c r="F270" s="403"/>
      <c r="G270" s="403"/>
      <c r="H270" s="403"/>
      <c r="M270" s="404"/>
      <c r="N270" s="404"/>
    </row>
    <row r="271" spans="1:15" ht="15.75">
      <c r="A271" s="403"/>
      <c r="B271" s="403"/>
      <c r="C271" s="403"/>
      <c r="F271" s="403"/>
      <c r="G271" s="403"/>
      <c r="H271" s="403"/>
      <c r="M271" s="404"/>
      <c r="N271" s="404"/>
    </row>
    <row r="272" spans="1:15" ht="15.75">
      <c r="A272" s="403"/>
      <c r="B272" s="403"/>
      <c r="C272" s="403"/>
      <c r="F272" s="403"/>
      <c r="G272" s="403"/>
      <c r="H272" s="403"/>
      <c r="M272" s="404"/>
      <c r="N272" s="404"/>
    </row>
    <row r="273" spans="1:15" ht="15.75">
      <c r="A273" s="713"/>
      <c r="B273" s="713"/>
      <c r="C273" s="713"/>
      <c r="F273" s="713"/>
      <c r="G273" s="713"/>
      <c r="H273" s="713"/>
      <c r="M273" s="714"/>
      <c r="N273" s="714"/>
    </row>
    <row r="274" spans="1:15" ht="15.75">
      <c r="A274" s="1508" t="s">
        <v>77</v>
      </c>
      <c r="B274" s="1508"/>
      <c r="C274" s="1508"/>
      <c r="D274" s="1508"/>
      <c r="E274" s="1508"/>
      <c r="F274" s="1508"/>
      <c r="G274" s="1508"/>
      <c r="H274" s="1508"/>
      <c r="I274" s="1508"/>
      <c r="J274" s="1508"/>
      <c r="K274" s="1508"/>
      <c r="L274" s="1508"/>
      <c r="M274" s="1508"/>
      <c r="N274" s="1508"/>
      <c r="O274" s="1508"/>
    </row>
    <row r="275" spans="1:15" ht="15.75">
      <c r="A275" s="1445" t="s">
        <v>208</v>
      </c>
      <c r="B275" s="1445"/>
      <c r="C275" s="1445"/>
      <c r="D275" s="1445"/>
      <c r="E275" s="1445"/>
      <c r="F275" s="1445"/>
      <c r="G275" s="1445"/>
      <c r="H275" s="1445"/>
      <c r="I275" s="1445"/>
      <c r="J275" s="1445"/>
      <c r="K275" s="1445"/>
      <c r="L275" s="1445"/>
      <c r="M275" s="1445"/>
      <c r="N275" s="1445"/>
      <c r="O275" s="1445"/>
    </row>
    <row r="276" spans="1:15" ht="18.75">
      <c r="A276" s="3"/>
      <c r="B276" s="3"/>
      <c r="C276" s="3"/>
      <c r="D276" s="3"/>
      <c r="E276" s="2"/>
      <c r="F276" s="2"/>
      <c r="G276" s="2"/>
      <c r="H276" s="2"/>
      <c r="I276" s="2"/>
      <c r="J276" s="2"/>
      <c r="K276" s="2"/>
      <c r="L276" s="2"/>
      <c r="M276" s="2"/>
      <c r="N276" s="2"/>
      <c r="O276" s="2"/>
    </row>
    <row r="277" spans="1:15" ht="15.75">
      <c r="A277" s="1511" t="s">
        <v>0</v>
      </c>
      <c r="B277" s="4" t="s">
        <v>1</v>
      </c>
      <c r="C277" s="1512" t="s">
        <v>2</v>
      </c>
      <c r="D277" s="1513"/>
      <c r="E277" s="1511" t="s">
        <v>3</v>
      </c>
      <c r="F277" s="1514" t="s">
        <v>4</v>
      </c>
      <c r="G277" s="1515"/>
      <c r="H277" s="1516"/>
      <c r="I277" s="1517" t="s">
        <v>5</v>
      </c>
      <c r="J277" s="1517"/>
      <c r="K277" s="1517"/>
      <c r="L277" s="1517"/>
      <c r="M277" s="4" t="s">
        <v>6</v>
      </c>
      <c r="N277" s="1511" t="s">
        <v>7</v>
      </c>
      <c r="O277" s="4" t="s">
        <v>8</v>
      </c>
    </row>
    <row r="278" spans="1:15" ht="15.75">
      <c r="A278" s="1479"/>
      <c r="B278" s="5" t="s">
        <v>9</v>
      </c>
      <c r="C278" s="1484" t="s">
        <v>10</v>
      </c>
      <c r="D278" s="1485"/>
      <c r="E278" s="1479"/>
      <c r="F278" s="407" t="s">
        <v>11</v>
      </c>
      <c r="G278" s="407" t="s">
        <v>12</v>
      </c>
      <c r="H278" s="407" t="s">
        <v>6</v>
      </c>
      <c r="I278" s="407" t="s">
        <v>13</v>
      </c>
      <c r="J278" s="407" t="s">
        <v>14</v>
      </c>
      <c r="K278" s="407" t="s">
        <v>15</v>
      </c>
      <c r="L278" s="407" t="s">
        <v>16</v>
      </c>
      <c r="M278" s="5" t="s">
        <v>17</v>
      </c>
      <c r="N278" s="1479"/>
      <c r="O278" s="5" t="s">
        <v>18</v>
      </c>
    </row>
    <row r="279" spans="1:15" ht="16.5" thickBot="1">
      <c r="A279" s="6">
        <v>1</v>
      </c>
      <c r="B279" s="6">
        <v>2</v>
      </c>
      <c r="C279" s="1461">
        <v>3</v>
      </c>
      <c r="D279" s="1462"/>
      <c r="E279" s="6">
        <v>4</v>
      </c>
      <c r="F279" s="6">
        <v>5</v>
      </c>
      <c r="G279" s="6">
        <v>7</v>
      </c>
      <c r="H279" s="6">
        <v>8</v>
      </c>
      <c r="I279" s="6">
        <v>9</v>
      </c>
      <c r="J279" s="6">
        <v>10</v>
      </c>
      <c r="K279" s="6">
        <v>11</v>
      </c>
      <c r="L279" s="6">
        <v>12</v>
      </c>
      <c r="M279" s="6">
        <v>13</v>
      </c>
      <c r="N279" s="6">
        <v>14</v>
      </c>
      <c r="O279" s="6">
        <v>15</v>
      </c>
    </row>
    <row r="280" spans="1:15" ht="15.75">
      <c r="A280" s="235"/>
      <c r="B280" s="236"/>
      <c r="C280" s="237"/>
      <c r="D280" s="238"/>
      <c r="E280" s="239"/>
      <c r="F280" s="240"/>
      <c r="G280" s="240"/>
      <c r="H280" s="240"/>
      <c r="I280" s="241"/>
      <c r="J280" s="241"/>
      <c r="K280" s="241"/>
      <c r="L280" s="240"/>
      <c r="M280" s="240"/>
      <c r="N280" s="242"/>
      <c r="O280" s="243"/>
    </row>
    <row r="281" spans="1:15" ht="15.75">
      <c r="A281" s="244">
        <v>1</v>
      </c>
      <c r="B281" s="245" t="s">
        <v>31</v>
      </c>
      <c r="C281" s="254" t="s">
        <v>19</v>
      </c>
      <c r="D281" s="222"/>
      <c r="E281" s="234" t="s">
        <v>19</v>
      </c>
      <c r="F281" s="209" t="s">
        <v>19</v>
      </c>
      <c r="G281" s="210" t="s">
        <v>19</v>
      </c>
      <c r="H281" s="211" t="s">
        <v>19</v>
      </c>
      <c r="I281" s="212">
        <v>0</v>
      </c>
      <c r="J281" s="212">
        <v>0</v>
      </c>
      <c r="K281" s="212">
        <v>0</v>
      </c>
      <c r="L281" s="213" t="s">
        <v>19</v>
      </c>
      <c r="M281" s="209" t="s">
        <v>19</v>
      </c>
      <c r="N281" s="211" t="s">
        <v>19</v>
      </c>
      <c r="O281" s="214">
        <v>0</v>
      </c>
    </row>
    <row r="282" spans="1:15" ht="16.5" thickBot="1">
      <c r="A282" s="244"/>
      <c r="B282" s="245"/>
      <c r="C282" s="247"/>
      <c r="D282" s="248"/>
      <c r="E282" s="249"/>
      <c r="F282" s="111"/>
      <c r="G282" s="111"/>
      <c r="H282" s="111"/>
      <c r="I282" s="111"/>
      <c r="J282" s="111"/>
      <c r="K282" s="111"/>
      <c r="L282" s="111"/>
      <c r="M282" s="111"/>
      <c r="N282" s="250"/>
      <c r="O282" s="251"/>
    </row>
    <row r="283" spans="1:15" ht="16.5" thickBot="1">
      <c r="A283" s="18"/>
      <c r="B283" s="19" t="s">
        <v>6</v>
      </c>
      <c r="C283" s="20"/>
      <c r="D283" s="21"/>
      <c r="E283" s="22"/>
      <c r="F283" s="179">
        <f>SUM(F281:F282)</f>
        <v>0</v>
      </c>
      <c r="G283" s="179">
        <f>SUM(G281:G282)</f>
        <v>0</v>
      </c>
      <c r="H283" s="179">
        <f>SUM(H281:H281)</f>
        <v>0</v>
      </c>
      <c r="I283" s="24">
        <v>0</v>
      </c>
      <c r="J283" s="24">
        <v>0</v>
      </c>
      <c r="K283" s="24">
        <v>0</v>
      </c>
      <c r="L283" s="179">
        <f>SUM(L281:L282)</f>
        <v>0</v>
      </c>
      <c r="M283" s="179">
        <f>SUM(M281:M282)</f>
        <v>0</v>
      </c>
      <c r="N283" s="25"/>
      <c r="O283" s="215">
        <f>SUM(O281:O281)</f>
        <v>0</v>
      </c>
    </row>
    <row r="284" spans="1:15" ht="15.75">
      <c r="A284" s="10"/>
      <c r="B284" s="11"/>
      <c r="C284" s="12"/>
      <c r="D284" s="13"/>
      <c r="E284" s="14"/>
      <c r="F284" s="15"/>
      <c r="G284" s="15"/>
      <c r="H284" s="15"/>
      <c r="I284" s="15"/>
      <c r="J284" s="15"/>
      <c r="K284" s="15"/>
      <c r="L284" s="15"/>
      <c r="M284" s="15"/>
      <c r="N284" s="16"/>
      <c r="O284" s="17"/>
    </row>
    <row r="285" spans="1:15" ht="15.75">
      <c r="A285" s="252">
        <v>2</v>
      </c>
      <c r="B285" s="253" t="s">
        <v>32</v>
      </c>
      <c r="C285" s="254" t="s">
        <v>19</v>
      </c>
      <c r="D285" s="222"/>
      <c r="E285" s="234" t="s">
        <v>19</v>
      </c>
      <c r="F285" s="209" t="s">
        <v>19</v>
      </c>
      <c r="G285" s="210" t="s">
        <v>19</v>
      </c>
      <c r="H285" s="211" t="s">
        <v>19</v>
      </c>
      <c r="I285" s="212">
        <v>0</v>
      </c>
      <c r="J285" s="212">
        <v>0</v>
      </c>
      <c r="K285" s="212">
        <v>0</v>
      </c>
      <c r="L285" s="213" t="s">
        <v>19</v>
      </c>
      <c r="M285" s="209" t="s">
        <v>19</v>
      </c>
      <c r="N285" s="211" t="s">
        <v>19</v>
      </c>
      <c r="O285" s="214">
        <v>0</v>
      </c>
    </row>
    <row r="286" spans="1:15" ht="16.5" thickBot="1">
      <c r="A286" s="113"/>
      <c r="B286" s="246"/>
      <c r="C286" s="247"/>
      <c r="D286" s="248"/>
      <c r="E286" s="249"/>
      <c r="F286" s="111"/>
      <c r="G286" s="111"/>
      <c r="H286" s="111"/>
      <c r="I286" s="111"/>
      <c r="J286" s="111"/>
      <c r="K286" s="111"/>
      <c r="L286" s="111"/>
      <c r="M286" s="111"/>
      <c r="N286" s="250"/>
      <c r="O286" s="251"/>
    </row>
    <row r="287" spans="1:15" ht="16.5" thickBot="1">
      <c r="A287" s="18"/>
      <c r="B287" s="124" t="s">
        <v>19</v>
      </c>
      <c r="C287" s="125" t="s">
        <v>19</v>
      </c>
      <c r="D287" s="126"/>
      <c r="E287" s="127" t="s">
        <v>19</v>
      </c>
      <c r="F287" s="23">
        <f>SUM(F285:F286)</f>
        <v>0</v>
      </c>
      <c r="G287" s="23">
        <f>SUM(G285:G285)</f>
        <v>0</v>
      </c>
      <c r="H287" s="23">
        <f>SUM(H285:H285)</f>
        <v>0</v>
      </c>
      <c r="I287" s="24">
        <v>0</v>
      </c>
      <c r="J287" s="24">
        <v>0</v>
      </c>
      <c r="K287" s="24">
        <v>0</v>
      </c>
      <c r="L287" s="23">
        <f>SUM(L285:L285)</f>
        <v>0</v>
      </c>
      <c r="M287" s="23">
        <f>SUM(M285:M285)</f>
        <v>0</v>
      </c>
      <c r="N287" s="25"/>
      <c r="O287" s="26">
        <v>0</v>
      </c>
    </row>
    <row r="288" spans="1:15" ht="15.75">
      <c r="A288" s="71"/>
      <c r="B288" s="71"/>
      <c r="C288" s="72"/>
      <c r="D288" s="75"/>
      <c r="E288" s="71"/>
      <c r="F288" s="71"/>
      <c r="G288" s="71"/>
      <c r="H288" s="71"/>
      <c r="I288" s="71"/>
      <c r="J288" s="71"/>
      <c r="K288" s="71"/>
      <c r="L288" s="71"/>
      <c r="M288" s="71"/>
      <c r="N288" s="71"/>
      <c r="O288" s="74"/>
    </row>
    <row r="289" spans="1:15" ht="15.75">
      <c r="A289" s="217">
        <v>3</v>
      </c>
      <c r="B289" s="218" t="s">
        <v>33</v>
      </c>
      <c r="C289" s="747">
        <v>1475</v>
      </c>
      <c r="D289" s="743" t="s">
        <v>28</v>
      </c>
      <c r="E289" s="743" t="s">
        <v>130</v>
      </c>
      <c r="F289" s="744">
        <v>28</v>
      </c>
      <c r="G289" s="744">
        <v>9</v>
      </c>
      <c r="H289" s="744">
        <f>SUM(F289:G289)</f>
        <v>37</v>
      </c>
      <c r="I289" s="745">
        <v>0</v>
      </c>
      <c r="J289" s="745">
        <v>0</v>
      </c>
      <c r="K289" s="741">
        <v>10</v>
      </c>
      <c r="L289" s="744">
        <v>8.5</v>
      </c>
      <c r="M289" s="265">
        <f>SUM(I289:L289)</f>
        <v>18.5</v>
      </c>
      <c r="N289" s="746" t="s">
        <v>131</v>
      </c>
      <c r="O289" s="1019">
        <v>6250000</v>
      </c>
    </row>
    <row r="290" spans="1:15" ht="15.75">
      <c r="A290" s="289"/>
      <c r="B290" s="415"/>
      <c r="C290" s="674"/>
      <c r="D290" s="73"/>
      <c r="E290" s="73" t="s">
        <v>25</v>
      </c>
      <c r="F290" s="437">
        <v>14</v>
      </c>
      <c r="G290" s="437">
        <v>4.5</v>
      </c>
      <c r="H290" s="744">
        <f>SUM(F290:G290)</f>
        <v>18.5</v>
      </c>
      <c r="I290" s="745">
        <v>0</v>
      </c>
      <c r="J290" s="745">
        <v>0</v>
      </c>
      <c r="K290" s="741">
        <v>10</v>
      </c>
      <c r="L290" s="744">
        <v>8.5</v>
      </c>
      <c r="M290" s="265">
        <f>SUM(I290:L290)</f>
        <v>18.5</v>
      </c>
      <c r="N290" s="746" t="s">
        <v>131</v>
      </c>
      <c r="O290" s="1019">
        <v>6250000</v>
      </c>
    </row>
    <row r="291" spans="1:15" ht="16.5" thickBot="1">
      <c r="A291" s="219"/>
      <c r="B291" s="220"/>
      <c r="C291" s="76"/>
      <c r="D291" s="73"/>
      <c r="E291" s="71"/>
      <c r="F291" s="866"/>
      <c r="G291" s="868"/>
      <c r="H291" s="868"/>
      <c r="I291" s="77"/>
      <c r="J291" s="77"/>
      <c r="K291" s="77"/>
      <c r="L291" s="78"/>
      <c r="M291" s="77"/>
      <c r="N291" s="73"/>
      <c r="O291" s="79"/>
    </row>
    <row r="292" spans="1:15" ht="16.5" thickBot="1">
      <c r="A292" s="80"/>
      <c r="B292" s="50" t="s">
        <v>27</v>
      </c>
      <c r="C292" s="131" t="s">
        <v>19</v>
      </c>
      <c r="D292" s="21"/>
      <c r="E292" s="132" t="s">
        <v>19</v>
      </c>
      <c r="F292" s="179">
        <f>SUM(F289:F291)</f>
        <v>42</v>
      </c>
      <c r="G292" s="179">
        <f>SUM(G289:G291)</f>
        <v>13.5</v>
      </c>
      <c r="H292" s="179">
        <f>F292+G292</f>
        <v>55.5</v>
      </c>
      <c r="I292" s="24">
        <v>0</v>
      </c>
      <c r="J292" s="24">
        <v>0</v>
      </c>
      <c r="K292" s="24">
        <v>0</v>
      </c>
      <c r="L292" s="23">
        <f>SUM(L289:L289)</f>
        <v>8.5</v>
      </c>
      <c r="M292" s="23">
        <f>SUM(M289:M289)</f>
        <v>18.5</v>
      </c>
      <c r="N292" s="83"/>
      <c r="O292" s="26">
        <v>0</v>
      </c>
    </row>
    <row r="293" spans="1:15" ht="15.75">
      <c r="A293" s="45"/>
      <c r="B293" s="45"/>
      <c r="C293" s="405"/>
      <c r="D293" s="406"/>
      <c r="E293" s="145"/>
      <c r="F293" s="45"/>
      <c r="G293" s="45"/>
      <c r="H293" s="45"/>
      <c r="I293" s="145"/>
      <c r="J293" s="45"/>
      <c r="K293" s="45"/>
      <c r="L293" s="45"/>
      <c r="M293" s="45"/>
      <c r="N293" s="255"/>
      <c r="O293" s="45"/>
    </row>
    <row r="294" spans="1:15" ht="15.75">
      <c r="A294" s="257">
        <v>4</v>
      </c>
      <c r="B294" s="233" t="s">
        <v>34</v>
      </c>
      <c r="C294" s="254" t="s">
        <v>19</v>
      </c>
      <c r="D294" s="222"/>
      <c r="E294" s="234" t="s">
        <v>19</v>
      </c>
      <c r="F294" s="209" t="s">
        <v>19</v>
      </c>
      <c r="G294" s="210" t="s">
        <v>19</v>
      </c>
      <c r="H294" s="211" t="s">
        <v>19</v>
      </c>
      <c r="I294" s="212">
        <v>0</v>
      </c>
      <c r="J294" s="212">
        <v>0</v>
      </c>
      <c r="K294" s="212">
        <v>0</v>
      </c>
      <c r="L294" s="213" t="s">
        <v>19</v>
      </c>
      <c r="M294" s="209" t="s">
        <v>19</v>
      </c>
      <c r="N294" s="211" t="s">
        <v>19</v>
      </c>
      <c r="O294" s="214">
        <v>0</v>
      </c>
    </row>
    <row r="295" spans="1:15" ht="16.5" thickBot="1">
      <c r="A295" s="256"/>
      <c r="B295" s="220"/>
      <c r="C295" s="76"/>
      <c r="D295" s="73"/>
      <c r="E295" s="71"/>
      <c r="F295" s="73"/>
      <c r="G295" s="73"/>
      <c r="H295" s="73"/>
      <c r="I295" s="77"/>
      <c r="J295" s="77"/>
      <c r="K295" s="77"/>
      <c r="L295" s="78"/>
      <c r="M295" s="77"/>
      <c r="N295" s="73"/>
      <c r="O295" s="79"/>
    </row>
    <row r="296" spans="1:15" ht="16.5" thickBot="1">
      <c r="A296" s="49"/>
      <c r="B296" s="50" t="s">
        <v>27</v>
      </c>
      <c r="C296" s="131" t="s">
        <v>19</v>
      </c>
      <c r="D296" s="21"/>
      <c r="E296" s="132" t="s">
        <v>19</v>
      </c>
      <c r="F296" s="23">
        <f>SUM(F294:F295)</f>
        <v>0</v>
      </c>
      <c r="G296" s="23">
        <f>SUM(G294:G294)</f>
        <v>0</v>
      </c>
      <c r="H296" s="23">
        <f>SUM(H294:H294)</f>
        <v>0</v>
      </c>
      <c r="I296" s="24">
        <v>0</v>
      </c>
      <c r="J296" s="24">
        <v>0</v>
      </c>
      <c r="K296" s="24">
        <v>0</v>
      </c>
      <c r="L296" s="23">
        <f>SUM(L294:L294)</f>
        <v>0</v>
      </c>
      <c r="M296" s="23">
        <f>SUM(M294:M294)</f>
        <v>0</v>
      </c>
      <c r="N296" s="83"/>
      <c r="O296" s="26">
        <v>0</v>
      </c>
    </row>
    <row r="297" spans="1:15" ht="15.75">
      <c r="A297" s="259"/>
      <c r="B297" s="260"/>
      <c r="C297" s="261"/>
      <c r="D297" s="133"/>
      <c r="E297" s="260"/>
      <c r="F297" s="262"/>
      <c r="G297" s="262"/>
      <c r="H297" s="262"/>
      <c r="I297" s="262"/>
      <c r="J297" s="262"/>
      <c r="K297" s="262"/>
      <c r="L297" s="262"/>
      <c r="M297" s="263"/>
      <c r="N297" s="260"/>
      <c r="O297" s="260"/>
    </row>
    <row r="298" spans="1:15" ht="15.75">
      <c r="A298" s="232">
        <v>5</v>
      </c>
      <c r="B298" s="233" t="s">
        <v>35</v>
      </c>
      <c r="C298" s="254" t="s">
        <v>19</v>
      </c>
      <c r="D298" s="222"/>
      <c r="E298" s="234" t="s">
        <v>19</v>
      </c>
      <c r="F298" s="209" t="s">
        <v>19</v>
      </c>
      <c r="G298" s="210" t="s">
        <v>19</v>
      </c>
      <c r="H298" s="211" t="s">
        <v>19</v>
      </c>
      <c r="I298" s="212">
        <v>0</v>
      </c>
      <c r="J298" s="212">
        <v>0</v>
      </c>
      <c r="K298" s="212">
        <v>0</v>
      </c>
      <c r="L298" s="213" t="s">
        <v>19</v>
      </c>
      <c r="M298" s="209" t="s">
        <v>19</v>
      </c>
      <c r="N298" s="211" t="s">
        <v>19</v>
      </c>
      <c r="O298" s="214">
        <v>0</v>
      </c>
    </row>
    <row r="299" spans="1:15" ht="16.5" thickBot="1">
      <c r="A299" s="231"/>
      <c r="B299" s="53"/>
      <c r="C299" s="226"/>
      <c r="D299" s="227"/>
      <c r="E299" s="228"/>
      <c r="F299" s="229"/>
      <c r="G299" s="229"/>
      <c r="H299" s="228"/>
      <c r="I299" s="230"/>
      <c r="J299" s="230"/>
      <c r="K299" s="77"/>
      <c r="L299" s="78"/>
      <c r="M299" s="77"/>
      <c r="N299" s="229"/>
      <c r="O299" s="229"/>
    </row>
    <row r="300" spans="1:15" ht="16.5" thickBot="1">
      <c r="A300" s="50"/>
      <c r="B300" s="50" t="s">
        <v>27</v>
      </c>
      <c r="C300" s="112" t="str">
        <f>C298</f>
        <v>-</v>
      </c>
      <c r="D300" s="60"/>
      <c r="E300" s="61"/>
      <c r="F300" s="51">
        <f t="shared" ref="F300:M300" si="28">SUM(F298:F298)</f>
        <v>0</v>
      </c>
      <c r="G300" s="51">
        <f t="shared" si="28"/>
        <v>0</v>
      </c>
      <c r="H300" s="51">
        <f t="shared" si="28"/>
        <v>0</v>
      </c>
      <c r="I300" s="51">
        <f t="shared" si="28"/>
        <v>0</v>
      </c>
      <c r="J300" s="51">
        <f t="shared" si="28"/>
        <v>0</v>
      </c>
      <c r="K300" s="51">
        <f t="shared" si="28"/>
        <v>0</v>
      </c>
      <c r="L300" s="51">
        <f t="shared" si="28"/>
        <v>0</v>
      </c>
      <c r="M300" s="51">
        <f t="shared" si="28"/>
        <v>0</v>
      </c>
      <c r="N300" s="61"/>
      <c r="O300" s="52"/>
    </row>
    <row r="302" spans="1:15">
      <c r="N302" s="1" t="s">
        <v>251</v>
      </c>
    </row>
    <row r="303" spans="1:15">
      <c r="A303" s="1457" t="s">
        <v>36</v>
      </c>
      <c r="B303" s="1457"/>
      <c r="C303" s="1457"/>
      <c r="F303" s="1457"/>
      <c r="G303" s="1457"/>
      <c r="H303" s="1457"/>
    </row>
    <row r="304" spans="1:15" ht="15.75">
      <c r="A304" s="1457" t="s">
        <v>37</v>
      </c>
      <c r="B304" s="1457"/>
      <c r="C304" s="1457"/>
      <c r="E304" s="1457"/>
      <c r="F304" s="1457"/>
      <c r="G304" s="1457"/>
      <c r="H304" s="1457"/>
      <c r="I304" s="1457"/>
      <c r="J304" s="1457"/>
      <c r="K304" s="1457"/>
      <c r="M304" s="1458" t="s">
        <v>58</v>
      </c>
      <c r="N304" s="1458"/>
    </row>
    <row r="305" spans="1:14" ht="15.75">
      <c r="M305" s="41"/>
      <c r="N305" s="135"/>
    </row>
    <row r="306" spans="1:14" ht="15.75">
      <c r="M306" s="41"/>
      <c r="N306" s="135"/>
    </row>
    <row r="307" spans="1:14" ht="15.75">
      <c r="M307" s="41"/>
      <c r="N307" s="135"/>
    </row>
    <row r="308" spans="1:14" ht="15.75">
      <c r="A308" s="1470" t="s">
        <v>38</v>
      </c>
      <c r="B308" s="1470"/>
      <c r="C308" s="1470"/>
      <c r="F308" s="1470"/>
      <c r="G308" s="1470"/>
      <c r="H308" s="1470"/>
      <c r="M308" s="1471" t="s">
        <v>39</v>
      </c>
      <c r="N308" s="1471"/>
    </row>
    <row r="309" spans="1:14" ht="15.75">
      <c r="A309" s="1457" t="s">
        <v>40</v>
      </c>
      <c r="B309" s="1457"/>
      <c r="C309" s="1457"/>
      <c r="F309" s="1457"/>
      <c r="G309" s="1457"/>
      <c r="H309" s="1457"/>
      <c r="M309" s="1458" t="s">
        <v>41</v>
      </c>
      <c r="N309" s="1458"/>
    </row>
    <row r="326" spans="1:15" ht="15.75">
      <c r="A326" s="1508" t="s">
        <v>77</v>
      </c>
      <c r="B326" s="1508"/>
      <c r="C326" s="1508"/>
      <c r="D326" s="1508"/>
      <c r="E326" s="1508"/>
      <c r="F326" s="1508"/>
      <c r="G326" s="1508"/>
      <c r="H326" s="1508"/>
      <c r="I326" s="1508"/>
      <c r="J326" s="1508"/>
      <c r="K326" s="1508"/>
      <c r="L326" s="1508"/>
      <c r="M326" s="1508"/>
      <c r="N326" s="1508"/>
      <c r="O326" s="1508"/>
    </row>
    <row r="327" spans="1:15" ht="15.75">
      <c r="A327" s="1445" t="s">
        <v>94</v>
      </c>
      <c r="B327" s="1445"/>
      <c r="C327" s="1445"/>
      <c r="D327" s="1445"/>
      <c r="E327" s="1445"/>
      <c r="F327" s="1445"/>
      <c r="G327" s="1445"/>
      <c r="H327" s="1445"/>
      <c r="I327" s="1445"/>
      <c r="J327" s="1445"/>
      <c r="K327" s="1445"/>
      <c r="L327" s="1445"/>
      <c r="M327" s="1445"/>
      <c r="N327" s="1445"/>
      <c r="O327" s="1445"/>
    </row>
    <row r="328" spans="1:15" ht="18.75">
      <c r="A328" s="3"/>
      <c r="B328" s="3"/>
      <c r="C328" s="3"/>
      <c r="D328" s="3"/>
      <c r="E328" s="2"/>
      <c r="F328" s="2"/>
      <c r="G328" s="2"/>
      <c r="H328" s="2"/>
      <c r="I328" s="2"/>
      <c r="J328" s="2"/>
      <c r="K328" s="2"/>
      <c r="L328" s="2"/>
      <c r="M328" s="2"/>
      <c r="N328" s="2"/>
      <c r="O328" s="2"/>
    </row>
    <row r="329" spans="1:15" ht="15.75">
      <c r="A329" s="1511" t="s">
        <v>0</v>
      </c>
      <c r="B329" s="4" t="s">
        <v>1</v>
      </c>
      <c r="C329" s="1512" t="s">
        <v>2</v>
      </c>
      <c r="D329" s="1513"/>
      <c r="E329" s="1511" t="s">
        <v>3</v>
      </c>
      <c r="F329" s="1514" t="s">
        <v>4</v>
      </c>
      <c r="G329" s="1515"/>
      <c r="H329" s="1516"/>
      <c r="I329" s="1517" t="s">
        <v>5</v>
      </c>
      <c r="J329" s="1517"/>
      <c r="K329" s="1517"/>
      <c r="L329" s="1517"/>
      <c r="M329" s="4" t="s">
        <v>6</v>
      </c>
      <c r="N329" s="1511" t="s">
        <v>7</v>
      </c>
      <c r="O329" s="4" t="s">
        <v>8</v>
      </c>
    </row>
    <row r="330" spans="1:15" ht="15.75">
      <c r="A330" s="1479"/>
      <c r="B330" s="5" t="s">
        <v>9</v>
      </c>
      <c r="C330" s="1484" t="s">
        <v>10</v>
      </c>
      <c r="D330" s="1485"/>
      <c r="E330" s="1479"/>
      <c r="F330" s="407" t="s">
        <v>11</v>
      </c>
      <c r="G330" s="407" t="s">
        <v>12</v>
      </c>
      <c r="H330" s="407" t="s">
        <v>6</v>
      </c>
      <c r="I330" s="407" t="s">
        <v>13</v>
      </c>
      <c r="J330" s="407" t="s">
        <v>14</v>
      </c>
      <c r="K330" s="407" t="s">
        <v>15</v>
      </c>
      <c r="L330" s="407" t="s">
        <v>16</v>
      </c>
      <c r="M330" s="5" t="s">
        <v>17</v>
      </c>
      <c r="N330" s="1479"/>
      <c r="O330" s="5" t="s">
        <v>18</v>
      </c>
    </row>
    <row r="331" spans="1:15" ht="16.5" thickBot="1">
      <c r="A331" s="6">
        <v>1</v>
      </c>
      <c r="B331" s="6">
        <v>2</v>
      </c>
      <c r="C331" s="1461">
        <v>3</v>
      </c>
      <c r="D331" s="1462"/>
      <c r="E331" s="6">
        <v>4</v>
      </c>
      <c r="F331" s="6">
        <v>5</v>
      </c>
      <c r="G331" s="6">
        <v>7</v>
      </c>
      <c r="H331" s="6">
        <v>8</v>
      </c>
      <c r="I331" s="6">
        <v>9</v>
      </c>
      <c r="J331" s="6">
        <v>10</v>
      </c>
      <c r="K331" s="6">
        <v>11</v>
      </c>
      <c r="L331" s="6">
        <v>12</v>
      </c>
      <c r="M331" s="6">
        <v>13</v>
      </c>
      <c r="N331" s="6">
        <v>14</v>
      </c>
      <c r="O331" s="6">
        <v>15</v>
      </c>
    </row>
    <row r="332" spans="1:15" ht="15.75">
      <c r="A332" s="235"/>
      <c r="B332" s="236"/>
      <c r="C332" s="237"/>
      <c r="D332" s="238"/>
      <c r="E332" s="239"/>
      <c r="F332" s="240"/>
      <c r="G332" s="240"/>
      <c r="H332" s="240"/>
      <c r="I332" s="241"/>
      <c r="J332" s="241"/>
      <c r="K332" s="241"/>
      <c r="L332" s="240"/>
      <c r="M332" s="240"/>
      <c r="N332" s="242"/>
      <c r="O332" s="243"/>
    </row>
    <row r="333" spans="1:15" ht="15.75">
      <c r="A333" s="244">
        <v>1</v>
      </c>
      <c r="B333" s="245" t="s">
        <v>31</v>
      </c>
      <c r="C333" s="254" t="s">
        <v>19</v>
      </c>
      <c r="D333" s="222"/>
      <c r="E333" s="234" t="s">
        <v>19</v>
      </c>
      <c r="F333" s="209" t="s">
        <v>19</v>
      </c>
      <c r="G333" s="210" t="s">
        <v>19</v>
      </c>
      <c r="H333" s="211" t="s">
        <v>19</v>
      </c>
      <c r="I333" s="212">
        <v>0</v>
      </c>
      <c r="J333" s="212">
        <v>0</v>
      </c>
      <c r="K333" s="212">
        <v>0</v>
      </c>
      <c r="L333" s="213" t="s">
        <v>19</v>
      </c>
      <c r="M333" s="209" t="s">
        <v>19</v>
      </c>
      <c r="N333" s="211" t="s">
        <v>19</v>
      </c>
      <c r="O333" s="214">
        <v>0</v>
      </c>
    </row>
    <row r="334" spans="1:15" ht="16.5" thickBot="1">
      <c r="A334" s="244"/>
      <c r="B334" s="245"/>
      <c r="C334" s="247"/>
      <c r="D334" s="248"/>
      <c r="E334" s="249"/>
      <c r="F334" s="111"/>
      <c r="G334" s="111"/>
      <c r="H334" s="111"/>
      <c r="I334" s="111"/>
      <c r="J334" s="111"/>
      <c r="K334" s="111"/>
      <c r="L334" s="111"/>
      <c r="M334" s="111"/>
      <c r="N334" s="250"/>
      <c r="O334" s="251"/>
    </row>
    <row r="335" spans="1:15" ht="16.5" thickBot="1">
      <c r="A335" s="18"/>
      <c r="B335" s="19" t="s">
        <v>6</v>
      </c>
      <c r="C335" s="20"/>
      <c r="D335" s="21"/>
      <c r="E335" s="22"/>
      <c r="F335" s="179">
        <f>SUM(F333:F334)</f>
        <v>0</v>
      </c>
      <c r="G335" s="179">
        <f>SUM(G333:G334)</f>
        <v>0</v>
      </c>
      <c r="H335" s="179">
        <f>SUM(H333:H333)</f>
        <v>0</v>
      </c>
      <c r="I335" s="24">
        <v>0</v>
      </c>
      <c r="J335" s="24">
        <v>0</v>
      </c>
      <c r="K335" s="24">
        <v>0</v>
      </c>
      <c r="L335" s="179">
        <f>SUM(L333:L334)</f>
        <v>0</v>
      </c>
      <c r="M335" s="179">
        <f>SUM(M333:M334)</f>
        <v>0</v>
      </c>
      <c r="N335" s="25"/>
      <c r="O335" s="215">
        <f>SUM(O333:O333)</f>
        <v>0</v>
      </c>
    </row>
    <row r="336" spans="1:15" ht="15.75">
      <c r="A336" s="10"/>
      <c r="B336" s="11"/>
      <c r="C336" s="12"/>
      <c r="D336" s="13"/>
      <c r="E336" s="14"/>
      <c r="F336" s="15"/>
      <c r="G336" s="15"/>
      <c r="H336" s="15"/>
      <c r="I336" s="15"/>
      <c r="J336" s="15"/>
      <c r="K336" s="15"/>
      <c r="L336" s="15"/>
      <c r="M336" s="15"/>
      <c r="N336" s="16"/>
      <c r="O336" s="17"/>
    </row>
    <row r="337" spans="1:15" ht="15.75">
      <c r="A337" s="252">
        <v>2</v>
      </c>
      <c r="B337" s="253" t="s">
        <v>32</v>
      </c>
      <c r="C337" s="254" t="s">
        <v>19</v>
      </c>
      <c r="D337" s="222"/>
      <c r="E337" s="234" t="s">
        <v>19</v>
      </c>
      <c r="F337" s="209" t="s">
        <v>19</v>
      </c>
      <c r="G337" s="210" t="s">
        <v>19</v>
      </c>
      <c r="H337" s="211" t="s">
        <v>19</v>
      </c>
      <c r="I337" s="212">
        <v>0</v>
      </c>
      <c r="J337" s="212">
        <v>0</v>
      </c>
      <c r="K337" s="212">
        <v>0</v>
      </c>
      <c r="L337" s="213" t="s">
        <v>19</v>
      </c>
      <c r="M337" s="209" t="s">
        <v>19</v>
      </c>
      <c r="N337" s="211" t="s">
        <v>19</v>
      </c>
      <c r="O337" s="214">
        <v>0</v>
      </c>
    </row>
    <row r="338" spans="1:15" ht="16.5" thickBot="1">
      <c r="A338" s="113"/>
      <c r="B338" s="246"/>
      <c r="C338" s="247"/>
      <c r="D338" s="248"/>
      <c r="E338" s="249"/>
      <c r="F338" s="111"/>
      <c r="G338" s="111"/>
      <c r="H338" s="111"/>
      <c r="I338" s="111"/>
      <c r="J338" s="111"/>
      <c r="K338" s="111"/>
      <c r="L338" s="111"/>
      <c r="M338" s="111"/>
      <c r="N338" s="250"/>
      <c r="O338" s="251"/>
    </row>
    <row r="339" spans="1:15" ht="16.5" thickBot="1">
      <c r="A339" s="18"/>
      <c r="B339" s="124" t="s">
        <v>19</v>
      </c>
      <c r="C339" s="125" t="s">
        <v>19</v>
      </c>
      <c r="D339" s="126"/>
      <c r="E339" s="127" t="s">
        <v>19</v>
      </c>
      <c r="F339" s="23">
        <f>SUM(F337:F338)</f>
        <v>0</v>
      </c>
      <c r="G339" s="23">
        <f>SUM(G337:G337)</f>
        <v>0</v>
      </c>
      <c r="H339" s="23">
        <f>SUM(H337:H337)</f>
        <v>0</v>
      </c>
      <c r="I339" s="24">
        <v>0</v>
      </c>
      <c r="J339" s="24">
        <v>0</v>
      </c>
      <c r="K339" s="24">
        <v>0</v>
      </c>
      <c r="L339" s="23">
        <f>SUM(L337:L337)</f>
        <v>0</v>
      </c>
      <c r="M339" s="23">
        <f>SUM(M337:M337)</f>
        <v>0</v>
      </c>
      <c r="N339" s="25"/>
      <c r="O339" s="26">
        <v>0</v>
      </c>
    </row>
    <row r="340" spans="1:15" ht="15.75">
      <c r="A340" s="71"/>
      <c r="B340" s="71"/>
      <c r="C340" s="72"/>
      <c r="D340" s="75"/>
      <c r="E340" s="71"/>
      <c r="F340" s="71"/>
      <c r="G340" s="71"/>
      <c r="H340" s="71"/>
      <c r="I340" s="71"/>
      <c r="J340" s="71"/>
      <c r="K340" s="71"/>
      <c r="L340" s="71"/>
      <c r="M340" s="71"/>
      <c r="N340" s="71"/>
      <c r="O340" s="74"/>
    </row>
    <row r="341" spans="1:15" ht="15.75">
      <c r="A341" s="217">
        <v>3</v>
      </c>
      <c r="B341" s="218" t="s">
        <v>33</v>
      </c>
      <c r="C341" s="254" t="s">
        <v>19</v>
      </c>
      <c r="D341" s="222"/>
      <c r="E341" s="234" t="s">
        <v>19</v>
      </c>
      <c r="F341" s="209" t="s">
        <v>19</v>
      </c>
      <c r="G341" s="210" t="s">
        <v>19</v>
      </c>
      <c r="H341" s="211" t="s">
        <v>19</v>
      </c>
      <c r="I341" s="212">
        <v>0</v>
      </c>
      <c r="J341" s="212">
        <v>0</v>
      </c>
      <c r="K341" s="212">
        <v>0</v>
      </c>
      <c r="L341" s="213" t="s">
        <v>19</v>
      </c>
      <c r="M341" s="209" t="s">
        <v>19</v>
      </c>
      <c r="N341" s="225"/>
      <c r="O341" s="216" t="s">
        <v>19</v>
      </c>
    </row>
    <row r="342" spans="1:15" ht="16.5" thickBot="1">
      <c r="A342" s="219"/>
      <c r="B342" s="220"/>
      <c r="C342" s="76"/>
      <c r="D342" s="73"/>
      <c r="E342" s="71"/>
      <c r="F342" s="73"/>
      <c r="G342" s="73"/>
      <c r="H342" s="73"/>
      <c r="I342" s="77"/>
      <c r="J342" s="77"/>
      <c r="K342" s="77"/>
      <c r="L342" s="78"/>
      <c r="M342" s="77"/>
      <c r="N342" s="73"/>
      <c r="O342" s="79"/>
    </row>
    <row r="343" spans="1:15" ht="16.5" thickBot="1">
      <c r="A343" s="80"/>
      <c r="B343" s="50" t="s">
        <v>27</v>
      </c>
      <c r="C343" s="131" t="s">
        <v>19</v>
      </c>
      <c r="D343" s="21"/>
      <c r="E343" s="132" t="s">
        <v>19</v>
      </c>
      <c r="F343" s="23">
        <f>SUM(F341:F342)</f>
        <v>0</v>
      </c>
      <c r="G343" s="23">
        <f>SUM(G341:G341)</f>
        <v>0</v>
      </c>
      <c r="H343" s="23">
        <f>SUM(H341:H341)</f>
        <v>0</v>
      </c>
      <c r="I343" s="24">
        <v>0</v>
      </c>
      <c r="J343" s="24">
        <v>0</v>
      </c>
      <c r="K343" s="24">
        <v>0</v>
      </c>
      <c r="L343" s="23">
        <f>SUM(L341:L341)</f>
        <v>0</v>
      </c>
      <c r="M343" s="23">
        <f>SUM(M341:M341)</f>
        <v>0</v>
      </c>
      <c r="N343" s="83"/>
      <c r="O343" s="26">
        <v>0</v>
      </c>
    </row>
    <row r="344" spans="1:15" ht="15.75">
      <c r="A344" s="45"/>
      <c r="B344" s="45"/>
      <c r="C344" s="405"/>
      <c r="D344" s="406"/>
      <c r="E344" s="145"/>
      <c r="F344" s="45"/>
      <c r="G344" s="45"/>
      <c r="H344" s="45"/>
      <c r="I344" s="145"/>
      <c r="J344" s="45"/>
      <c r="K344" s="45"/>
      <c r="L344" s="45"/>
      <c r="M344" s="45"/>
      <c r="N344" s="255"/>
      <c r="O344" s="45"/>
    </row>
    <row r="345" spans="1:15" ht="15.75">
      <c r="A345" s="257">
        <v>4</v>
      </c>
      <c r="B345" s="233" t="s">
        <v>34</v>
      </c>
      <c r="C345" s="221" t="s">
        <v>19</v>
      </c>
      <c r="D345" s="222"/>
      <c r="E345" s="223" t="s">
        <v>19</v>
      </c>
      <c r="F345" s="224" t="s">
        <v>19</v>
      </c>
      <c r="G345" s="224" t="s">
        <v>19</v>
      </c>
      <c r="H345" s="224" t="s">
        <v>19</v>
      </c>
      <c r="I345" s="258">
        <v>0</v>
      </c>
      <c r="J345" s="258">
        <v>0</v>
      </c>
      <c r="K345" s="258">
        <v>0</v>
      </c>
      <c r="L345" s="224" t="s">
        <v>19</v>
      </c>
      <c r="M345" s="224" t="s">
        <v>19</v>
      </c>
      <c r="N345" s="224" t="s">
        <v>19</v>
      </c>
      <c r="O345" s="224" t="s">
        <v>19</v>
      </c>
    </row>
    <row r="346" spans="1:15" ht="16.5" thickBot="1">
      <c r="A346" s="256"/>
      <c r="B346" s="220"/>
      <c r="C346" s="76"/>
      <c r="D346" s="73"/>
      <c r="E346" s="71"/>
      <c r="F346" s="73"/>
      <c r="G346" s="73"/>
      <c r="H346" s="73"/>
      <c r="I346" s="77"/>
      <c r="J346" s="77"/>
      <c r="K346" s="77"/>
      <c r="L346" s="78"/>
      <c r="M346" s="77"/>
      <c r="N346" s="73"/>
      <c r="O346" s="79"/>
    </row>
    <row r="347" spans="1:15" ht="16.5" thickBot="1">
      <c r="A347" s="49"/>
      <c r="B347" s="50" t="s">
        <v>27</v>
      </c>
      <c r="C347" s="131" t="s">
        <v>19</v>
      </c>
      <c r="D347" s="21"/>
      <c r="E347" s="132" t="s">
        <v>19</v>
      </c>
      <c r="F347" s="23">
        <f>SUM(F345:F346)</f>
        <v>0</v>
      </c>
      <c r="G347" s="23">
        <f>SUM(G345:G345)</f>
        <v>0</v>
      </c>
      <c r="H347" s="23">
        <f>SUM(H345:H345)</f>
        <v>0</v>
      </c>
      <c r="I347" s="24">
        <v>0</v>
      </c>
      <c r="J347" s="24">
        <v>0</v>
      </c>
      <c r="K347" s="24">
        <v>0</v>
      </c>
      <c r="L347" s="23">
        <f>SUM(L345:L345)</f>
        <v>0</v>
      </c>
      <c r="M347" s="23">
        <f>SUM(M345:M345)</f>
        <v>0</v>
      </c>
      <c r="N347" s="83"/>
      <c r="O347" s="26">
        <v>0</v>
      </c>
    </row>
    <row r="348" spans="1:15" ht="15.75">
      <c r="A348" s="259"/>
      <c r="B348" s="260"/>
      <c r="C348" s="261"/>
      <c r="D348" s="133"/>
      <c r="E348" s="260"/>
      <c r="F348" s="262"/>
      <c r="G348" s="262"/>
      <c r="H348" s="262"/>
      <c r="I348" s="262"/>
      <c r="J348" s="262"/>
      <c r="K348" s="262"/>
      <c r="L348" s="262"/>
      <c r="M348" s="263"/>
      <c r="N348" s="260"/>
      <c r="O348" s="260"/>
    </row>
    <row r="349" spans="1:15" ht="15.75">
      <c r="A349" s="232">
        <v>5</v>
      </c>
      <c r="B349" s="233" t="s">
        <v>35</v>
      </c>
      <c r="C349" s="264"/>
      <c r="D349" s="222"/>
      <c r="E349" s="267"/>
      <c r="F349" s="265"/>
      <c r="G349" s="266"/>
      <c r="H349" s="268"/>
      <c r="I349" s="391"/>
      <c r="J349" s="391"/>
      <c r="K349" s="392"/>
      <c r="L349" s="393"/>
      <c r="M349" s="393"/>
      <c r="N349" s="269"/>
      <c r="O349" s="394"/>
    </row>
    <row r="350" spans="1:15" ht="16.5" thickBot="1">
      <c r="A350" s="231"/>
      <c r="B350" s="53"/>
      <c r="C350" s="226"/>
      <c r="D350" s="227"/>
      <c r="E350" s="400"/>
      <c r="F350" s="401"/>
      <c r="G350" s="401"/>
      <c r="H350" s="268"/>
      <c r="I350" s="391"/>
      <c r="J350" s="391"/>
      <c r="K350" s="392"/>
      <c r="L350" s="342"/>
      <c r="M350" s="342"/>
      <c r="N350" s="27"/>
      <c r="O350" s="229"/>
    </row>
    <row r="351" spans="1:15" ht="16.5" thickBot="1">
      <c r="A351" s="50"/>
      <c r="B351" s="50" t="s">
        <v>27</v>
      </c>
      <c r="C351" s="112">
        <f>C349</f>
        <v>0</v>
      </c>
      <c r="D351" s="60"/>
      <c r="E351" s="61"/>
      <c r="F351" s="51">
        <f t="shared" ref="F351:M351" si="29">SUM(F349:F349)</f>
        <v>0</v>
      </c>
      <c r="G351" s="51">
        <f t="shared" si="29"/>
        <v>0</v>
      </c>
      <c r="H351" s="51">
        <f t="shared" si="29"/>
        <v>0</v>
      </c>
      <c r="I351" s="51">
        <f t="shared" si="29"/>
        <v>0</v>
      </c>
      <c r="J351" s="51">
        <f t="shared" si="29"/>
        <v>0</v>
      </c>
      <c r="K351" s="51">
        <f t="shared" si="29"/>
        <v>0</v>
      </c>
      <c r="L351" s="51">
        <f t="shared" si="29"/>
        <v>0</v>
      </c>
      <c r="M351" s="51">
        <f t="shared" si="29"/>
        <v>0</v>
      </c>
      <c r="N351" s="61"/>
      <c r="O351" s="52"/>
    </row>
    <row r="353" spans="1:14">
      <c r="N353" s="1" t="s">
        <v>245</v>
      </c>
    </row>
    <row r="354" spans="1:14">
      <c r="A354" s="1457" t="s">
        <v>36</v>
      </c>
      <c r="B354" s="1457"/>
      <c r="C354" s="1457"/>
      <c r="F354" s="1457"/>
      <c r="G354" s="1457"/>
      <c r="H354" s="1457"/>
    </row>
    <row r="355" spans="1:14" ht="15.75">
      <c r="A355" s="1457" t="s">
        <v>37</v>
      </c>
      <c r="B355" s="1457"/>
      <c r="C355" s="1457"/>
      <c r="E355" s="1457"/>
      <c r="F355" s="1457"/>
      <c r="G355" s="1457"/>
      <c r="H355" s="1457"/>
      <c r="I355" s="1457"/>
      <c r="J355" s="1457"/>
      <c r="K355" s="1457"/>
      <c r="M355" s="1458" t="s">
        <v>58</v>
      </c>
      <c r="N355" s="1458"/>
    </row>
    <row r="356" spans="1:14" ht="15.75">
      <c r="M356" s="41"/>
      <c r="N356" s="135"/>
    </row>
    <row r="357" spans="1:14" ht="15.75">
      <c r="M357" s="41"/>
      <c r="N357" s="135"/>
    </row>
    <row r="358" spans="1:14" ht="15.75">
      <c r="M358" s="41"/>
      <c r="N358" s="135"/>
    </row>
    <row r="359" spans="1:14" ht="15.75">
      <c r="A359" s="1470" t="s">
        <v>38</v>
      </c>
      <c r="B359" s="1470"/>
      <c r="C359" s="1470"/>
      <c r="F359" s="1470"/>
      <c r="G359" s="1470"/>
      <c r="H359" s="1470"/>
      <c r="M359" s="1471" t="s">
        <v>39</v>
      </c>
      <c r="N359" s="1471"/>
    </row>
    <row r="360" spans="1:14" ht="15.75">
      <c r="A360" s="1457" t="s">
        <v>40</v>
      </c>
      <c r="B360" s="1457"/>
      <c r="C360" s="1457"/>
      <c r="F360" s="1457"/>
      <c r="G360" s="1457"/>
      <c r="H360" s="1457"/>
      <c r="M360" s="1458" t="s">
        <v>41</v>
      </c>
      <c r="N360" s="1458"/>
    </row>
    <row r="377" spans="1:15" ht="15.75">
      <c r="A377" s="1508" t="s">
        <v>77</v>
      </c>
      <c r="B377" s="1508"/>
      <c r="C377" s="1508"/>
      <c r="D377" s="1508"/>
      <c r="E377" s="1508"/>
      <c r="F377" s="1508"/>
      <c r="G377" s="1508"/>
      <c r="H377" s="1508"/>
      <c r="I377" s="1508"/>
      <c r="J377" s="1508"/>
      <c r="K377" s="1508"/>
      <c r="L377" s="1508"/>
      <c r="M377" s="1508"/>
      <c r="N377" s="1508"/>
      <c r="O377" s="1508"/>
    </row>
    <row r="378" spans="1:15" ht="15.75">
      <c r="A378" s="1445" t="s">
        <v>213</v>
      </c>
      <c r="B378" s="1445"/>
      <c r="C378" s="1445"/>
      <c r="D378" s="1445"/>
      <c r="E378" s="1445"/>
      <c r="F378" s="1445"/>
      <c r="G378" s="1445"/>
      <c r="H378" s="1445"/>
      <c r="I378" s="1445"/>
      <c r="J378" s="1445"/>
      <c r="K378" s="1445"/>
      <c r="L378" s="1445"/>
      <c r="M378" s="1445"/>
      <c r="N378" s="1445"/>
      <c r="O378" s="1445"/>
    </row>
    <row r="379" spans="1:15" ht="18.75">
      <c r="A379" s="3"/>
      <c r="B379" s="3"/>
      <c r="C379" s="3"/>
      <c r="D379" s="3"/>
      <c r="E379" s="2"/>
      <c r="F379" s="2"/>
      <c r="G379" s="2"/>
      <c r="H379" s="2"/>
      <c r="I379" s="2"/>
      <c r="J379" s="2"/>
      <c r="K379" s="2"/>
      <c r="L379" s="2"/>
      <c r="M379" s="2"/>
      <c r="N379" s="2"/>
      <c r="O379" s="2"/>
    </row>
    <row r="380" spans="1:15" ht="15.75">
      <c r="A380" s="1511" t="s">
        <v>0</v>
      </c>
      <c r="B380" s="4" t="s">
        <v>1</v>
      </c>
      <c r="C380" s="1512" t="s">
        <v>2</v>
      </c>
      <c r="D380" s="1513"/>
      <c r="E380" s="1511" t="s">
        <v>3</v>
      </c>
      <c r="F380" s="1514" t="s">
        <v>4</v>
      </c>
      <c r="G380" s="1515"/>
      <c r="H380" s="1516"/>
      <c r="I380" s="1517" t="s">
        <v>5</v>
      </c>
      <c r="J380" s="1517"/>
      <c r="K380" s="1517"/>
      <c r="L380" s="1517"/>
      <c r="M380" s="4" t="s">
        <v>6</v>
      </c>
      <c r="N380" s="1511" t="s">
        <v>7</v>
      </c>
      <c r="O380" s="4" t="s">
        <v>8</v>
      </c>
    </row>
    <row r="381" spans="1:15" ht="15.75">
      <c r="A381" s="1479"/>
      <c r="B381" s="5" t="s">
        <v>9</v>
      </c>
      <c r="C381" s="1484" t="s">
        <v>10</v>
      </c>
      <c r="D381" s="1485"/>
      <c r="E381" s="1479"/>
      <c r="F381" s="407" t="s">
        <v>11</v>
      </c>
      <c r="G381" s="407" t="s">
        <v>12</v>
      </c>
      <c r="H381" s="407" t="s">
        <v>6</v>
      </c>
      <c r="I381" s="407" t="s">
        <v>13</v>
      </c>
      <c r="J381" s="407" t="s">
        <v>14</v>
      </c>
      <c r="K381" s="407" t="s">
        <v>15</v>
      </c>
      <c r="L381" s="407" t="s">
        <v>16</v>
      </c>
      <c r="M381" s="5" t="s">
        <v>17</v>
      </c>
      <c r="N381" s="1479"/>
      <c r="O381" s="5" t="s">
        <v>18</v>
      </c>
    </row>
    <row r="382" spans="1:15" ht="16.5" thickBot="1">
      <c r="A382" s="6">
        <v>1</v>
      </c>
      <c r="B382" s="6">
        <v>2</v>
      </c>
      <c r="C382" s="1461">
        <v>3</v>
      </c>
      <c r="D382" s="1462"/>
      <c r="E382" s="6">
        <v>4</v>
      </c>
      <c r="F382" s="6">
        <v>5</v>
      </c>
      <c r="G382" s="6">
        <v>7</v>
      </c>
      <c r="H382" s="6">
        <v>8</v>
      </c>
      <c r="I382" s="6">
        <v>9</v>
      </c>
      <c r="J382" s="6">
        <v>10</v>
      </c>
      <c r="K382" s="6">
        <v>11</v>
      </c>
      <c r="L382" s="6">
        <v>12</v>
      </c>
      <c r="M382" s="6">
        <v>13</v>
      </c>
      <c r="N382" s="6">
        <v>14</v>
      </c>
      <c r="O382" s="6">
        <v>15</v>
      </c>
    </row>
    <row r="383" spans="1:15" ht="15.75">
      <c r="A383" s="235"/>
      <c r="B383" s="236"/>
      <c r="C383" s="237"/>
      <c r="D383" s="238"/>
      <c r="E383" s="239"/>
      <c r="F383" s="240"/>
      <c r="G383" s="240"/>
      <c r="H383" s="240"/>
      <c r="I383" s="241"/>
      <c r="J383" s="241"/>
      <c r="K383" s="241"/>
      <c r="L383" s="240"/>
      <c r="M383" s="240"/>
      <c r="N383" s="242"/>
      <c r="O383" s="243"/>
    </row>
    <row r="384" spans="1:15" ht="15.75">
      <c r="A384" s="244">
        <v>1</v>
      </c>
      <c r="B384" s="245" t="s">
        <v>31</v>
      </c>
      <c r="C384" s="254" t="s">
        <v>19</v>
      </c>
      <c r="D384" s="222"/>
      <c r="E384" s="234" t="s">
        <v>19</v>
      </c>
      <c r="F384" s="209" t="s">
        <v>19</v>
      </c>
      <c r="G384" s="210" t="s">
        <v>19</v>
      </c>
      <c r="H384" s="211" t="s">
        <v>19</v>
      </c>
      <c r="I384" s="212">
        <v>0</v>
      </c>
      <c r="J384" s="212">
        <v>0</v>
      </c>
      <c r="K384" s="212">
        <v>0</v>
      </c>
      <c r="L384" s="213" t="s">
        <v>19</v>
      </c>
      <c r="M384" s="209" t="s">
        <v>19</v>
      </c>
      <c r="N384" s="211" t="s">
        <v>19</v>
      </c>
      <c r="O384" s="214">
        <v>0</v>
      </c>
    </row>
    <row r="385" spans="1:15" ht="16.5" thickBot="1">
      <c r="A385" s="244"/>
      <c r="B385" s="245"/>
      <c r="C385" s="247"/>
      <c r="D385" s="248"/>
      <c r="E385" s="249"/>
      <c r="F385" s="111"/>
      <c r="G385" s="111"/>
      <c r="H385" s="111"/>
      <c r="I385" s="111"/>
      <c r="J385" s="111"/>
      <c r="K385" s="111"/>
      <c r="L385" s="111"/>
      <c r="M385" s="111"/>
      <c r="N385" s="250"/>
      <c r="O385" s="251"/>
    </row>
    <row r="386" spans="1:15" ht="16.5" thickBot="1">
      <c r="A386" s="18"/>
      <c r="B386" s="19" t="s">
        <v>6</v>
      </c>
      <c r="C386" s="20"/>
      <c r="D386" s="21"/>
      <c r="E386" s="22"/>
      <c r="F386" s="179">
        <f>SUM(F384:F385)</f>
        <v>0</v>
      </c>
      <c r="G386" s="179">
        <f>SUM(G384:G385)</f>
        <v>0</v>
      </c>
      <c r="H386" s="179">
        <f>SUM(H384:H384)</f>
        <v>0</v>
      </c>
      <c r="I386" s="24">
        <v>0</v>
      </c>
      <c r="J386" s="24">
        <v>0</v>
      </c>
      <c r="K386" s="24">
        <v>0</v>
      </c>
      <c r="L386" s="179">
        <f>SUM(L384:L385)</f>
        <v>0</v>
      </c>
      <c r="M386" s="179">
        <f>SUM(M384:M385)</f>
        <v>0</v>
      </c>
      <c r="N386" s="25"/>
      <c r="O386" s="215">
        <f>SUM(O384:O384)</f>
        <v>0</v>
      </c>
    </row>
    <row r="387" spans="1:15" ht="15.75">
      <c r="A387" s="10"/>
      <c r="B387" s="11"/>
      <c r="C387" s="12"/>
      <c r="D387" s="13"/>
      <c r="E387" s="14"/>
      <c r="F387" s="15"/>
      <c r="G387" s="15"/>
      <c r="H387" s="15"/>
      <c r="I387" s="15"/>
      <c r="J387" s="15"/>
      <c r="K387" s="15"/>
      <c r="L387" s="15"/>
      <c r="M387" s="15"/>
      <c r="N387" s="16"/>
      <c r="O387" s="17"/>
    </row>
    <row r="388" spans="1:15" ht="15.75">
      <c r="A388" s="252">
        <v>2</v>
      </c>
      <c r="B388" s="253" t="s">
        <v>32</v>
      </c>
      <c r="C388" s="177">
        <v>13</v>
      </c>
      <c r="D388" s="38" t="s">
        <v>28</v>
      </c>
      <c r="E388" s="646" t="s">
        <v>125</v>
      </c>
      <c r="F388" s="629">
        <v>0.01</v>
      </c>
      <c r="G388" s="629">
        <v>0</v>
      </c>
      <c r="H388" s="629">
        <f>SUM(F388:G388)</f>
        <v>0.01</v>
      </c>
      <c r="I388" s="212">
        <v>0</v>
      </c>
      <c r="J388" s="212">
        <v>0</v>
      </c>
      <c r="K388" s="212">
        <v>0</v>
      </c>
      <c r="L388" s="213" t="s">
        <v>19</v>
      </c>
      <c r="M388" s="209" t="s">
        <v>19</v>
      </c>
      <c r="N388" s="211" t="s">
        <v>19</v>
      </c>
      <c r="O388" s="214">
        <v>0</v>
      </c>
    </row>
    <row r="389" spans="1:15" ht="16.5" thickBot="1">
      <c r="A389" s="113"/>
      <c r="B389" s="246"/>
      <c r="C389" s="247"/>
      <c r="D389" s="248"/>
      <c r="E389" s="249"/>
      <c r="F389" s="111"/>
      <c r="G389" s="111"/>
      <c r="H389" s="111"/>
      <c r="I389" s="111"/>
      <c r="J389" s="111"/>
      <c r="K389" s="111"/>
      <c r="L389" s="111"/>
      <c r="M389" s="111"/>
      <c r="N389" s="250"/>
      <c r="O389" s="251"/>
    </row>
    <row r="390" spans="1:15" ht="16.5" thickBot="1">
      <c r="A390" s="18"/>
      <c r="B390" s="124" t="s">
        <v>19</v>
      </c>
      <c r="C390" s="125" t="s">
        <v>19</v>
      </c>
      <c r="D390" s="126"/>
      <c r="E390" s="127" t="s">
        <v>19</v>
      </c>
      <c r="F390" s="179">
        <f>SUM(F388)</f>
        <v>0.01</v>
      </c>
      <c r="G390" s="179">
        <f t="shared" ref="G390:H390" si="30">SUM(G388)</f>
        <v>0</v>
      </c>
      <c r="H390" s="179">
        <f t="shared" si="30"/>
        <v>0.01</v>
      </c>
      <c r="I390" s="24">
        <v>0</v>
      </c>
      <c r="J390" s="24">
        <v>0</v>
      </c>
      <c r="K390" s="24">
        <v>0</v>
      </c>
      <c r="L390" s="179">
        <f>SUM(L388:L389)</f>
        <v>0</v>
      </c>
      <c r="M390" s="179">
        <f>SUM(M388:M389)</f>
        <v>0</v>
      </c>
      <c r="N390" s="25"/>
      <c r="O390" s="26">
        <v>0</v>
      </c>
    </row>
    <row r="391" spans="1:15" ht="15.75">
      <c r="A391" s="71"/>
      <c r="B391" s="71"/>
      <c r="C391" s="72"/>
      <c r="D391" s="75"/>
      <c r="E391" s="71"/>
      <c r="F391" s="71"/>
      <c r="G391" s="71"/>
      <c r="H391" s="71"/>
      <c r="I391" s="71"/>
      <c r="J391" s="71"/>
      <c r="K391" s="71"/>
      <c r="L391" s="71"/>
      <c r="M391" s="71"/>
      <c r="N391" s="71"/>
      <c r="O391" s="74"/>
    </row>
    <row r="392" spans="1:15" ht="15.75">
      <c r="A392" s="217">
        <v>3</v>
      </c>
      <c r="B392" s="218" t="s">
        <v>33</v>
      </c>
      <c r="C392" s="221" t="s">
        <v>19</v>
      </c>
      <c r="D392" s="222"/>
      <c r="E392" s="223" t="s">
        <v>19</v>
      </c>
      <c r="F392" s="224" t="s">
        <v>19</v>
      </c>
      <c r="G392" s="224" t="s">
        <v>19</v>
      </c>
      <c r="H392" s="224" t="s">
        <v>19</v>
      </c>
      <c r="I392" s="258">
        <v>0</v>
      </c>
      <c r="J392" s="258">
        <v>0</v>
      </c>
      <c r="K392" s="258">
        <v>0</v>
      </c>
      <c r="L392" s="224" t="s">
        <v>19</v>
      </c>
      <c r="M392" s="224" t="s">
        <v>19</v>
      </c>
      <c r="N392" s="224" t="s">
        <v>19</v>
      </c>
      <c r="O392" s="216" t="s">
        <v>19</v>
      </c>
    </row>
    <row r="393" spans="1:15" ht="16.5" thickBot="1">
      <c r="A393" s="219"/>
      <c r="B393" s="220"/>
      <c r="C393" s="76"/>
      <c r="D393" s="73"/>
      <c r="E393" s="71"/>
      <c r="F393" s="73"/>
      <c r="G393" s="73"/>
      <c r="H393" s="73"/>
      <c r="I393" s="77"/>
      <c r="J393" s="77"/>
      <c r="K393" s="77"/>
      <c r="L393" s="78"/>
      <c r="M393" s="77"/>
      <c r="N393" s="73"/>
      <c r="O393" s="79"/>
    </row>
    <row r="394" spans="1:15" ht="16.5" thickBot="1">
      <c r="A394" s="80"/>
      <c r="B394" s="50" t="s">
        <v>27</v>
      </c>
      <c r="C394" s="131" t="s">
        <v>19</v>
      </c>
      <c r="D394" s="21"/>
      <c r="E394" s="132" t="s">
        <v>19</v>
      </c>
      <c r="F394" s="23">
        <f>SUM(F392:F393)</f>
        <v>0</v>
      </c>
      <c r="G394" s="23">
        <f>SUM(G392:G392)</f>
        <v>0</v>
      </c>
      <c r="H394" s="23">
        <f>SUM(H392:H392)</f>
        <v>0</v>
      </c>
      <c r="I394" s="24">
        <v>0</v>
      </c>
      <c r="J394" s="24">
        <v>0</v>
      </c>
      <c r="K394" s="24">
        <v>0</v>
      </c>
      <c r="L394" s="23">
        <f>SUM(L392:L392)</f>
        <v>0</v>
      </c>
      <c r="M394" s="23">
        <f>SUM(M392:M392)</f>
        <v>0</v>
      </c>
      <c r="N394" s="83"/>
      <c r="O394" s="26">
        <v>0</v>
      </c>
    </row>
    <row r="395" spans="1:15" ht="15.75">
      <c r="A395" s="45"/>
      <c r="B395" s="45"/>
      <c r="C395" s="405"/>
      <c r="D395" s="406"/>
      <c r="E395" s="145"/>
      <c r="F395" s="45"/>
      <c r="G395" s="45"/>
      <c r="H395" s="45"/>
      <c r="I395" s="145"/>
      <c r="J395" s="45"/>
      <c r="K395" s="45"/>
      <c r="L395" s="45"/>
      <c r="M395" s="45"/>
      <c r="N395" s="255"/>
      <c r="O395" s="45"/>
    </row>
    <row r="396" spans="1:15" ht="15.75">
      <c r="A396" s="257">
        <v>4</v>
      </c>
      <c r="B396" s="233" t="s">
        <v>34</v>
      </c>
      <c r="C396" s="221" t="s">
        <v>19</v>
      </c>
      <c r="D396" s="222"/>
      <c r="E396" s="223" t="s">
        <v>19</v>
      </c>
      <c r="F396" s="224" t="s">
        <v>19</v>
      </c>
      <c r="G396" s="224" t="s">
        <v>19</v>
      </c>
      <c r="H396" s="224" t="s">
        <v>19</v>
      </c>
      <c r="I396" s="258">
        <v>0</v>
      </c>
      <c r="J396" s="258">
        <v>0</v>
      </c>
      <c r="K396" s="258">
        <v>0</v>
      </c>
      <c r="L396" s="224" t="s">
        <v>19</v>
      </c>
      <c r="M396" s="224" t="s">
        <v>19</v>
      </c>
      <c r="N396" s="224" t="s">
        <v>19</v>
      </c>
      <c r="O396" s="224" t="s">
        <v>19</v>
      </c>
    </row>
    <row r="397" spans="1:15" ht="16.5" thickBot="1">
      <c r="A397" s="256"/>
      <c r="B397" s="220"/>
      <c r="C397" s="76"/>
      <c r="D397" s="73"/>
      <c r="E397" s="71"/>
      <c r="F397" s="73"/>
      <c r="G397" s="73"/>
      <c r="H397" s="73"/>
      <c r="I397" s="77"/>
      <c r="J397" s="77"/>
      <c r="K397" s="77"/>
      <c r="L397" s="78"/>
      <c r="M397" s="77"/>
      <c r="N397" s="73"/>
      <c r="O397" s="79"/>
    </row>
    <row r="398" spans="1:15" ht="16.5" thickBot="1">
      <c r="A398" s="49"/>
      <c r="B398" s="50" t="s">
        <v>27</v>
      </c>
      <c r="C398" s="131" t="s">
        <v>19</v>
      </c>
      <c r="D398" s="21"/>
      <c r="E398" s="132" t="s">
        <v>19</v>
      </c>
      <c r="F398" s="23">
        <f>SUM(F396:F397)</f>
        <v>0</v>
      </c>
      <c r="G398" s="23">
        <f>SUM(G396:G396)</f>
        <v>0</v>
      </c>
      <c r="H398" s="23">
        <f>SUM(H396:H396)</f>
        <v>0</v>
      </c>
      <c r="I398" s="24">
        <v>0</v>
      </c>
      <c r="J398" s="24">
        <v>0</v>
      </c>
      <c r="K398" s="24">
        <v>0</v>
      </c>
      <c r="L398" s="23">
        <f>SUM(L396:L396)</f>
        <v>0</v>
      </c>
      <c r="M398" s="23">
        <f>SUM(M396:M396)</f>
        <v>0</v>
      </c>
      <c r="N398" s="83"/>
      <c r="O398" s="26">
        <v>0</v>
      </c>
    </row>
    <row r="399" spans="1:15" ht="15.75">
      <c r="A399" s="259"/>
      <c r="B399" s="260"/>
      <c r="C399" s="261"/>
      <c r="D399" s="133"/>
      <c r="E399" s="260"/>
      <c r="F399" s="262"/>
      <c r="G399" s="262"/>
      <c r="H399" s="262"/>
      <c r="I399" s="262"/>
      <c r="J399" s="262"/>
      <c r="K399" s="262"/>
      <c r="L399" s="262"/>
      <c r="M399" s="263"/>
      <c r="N399" s="260"/>
      <c r="O399" s="260"/>
    </row>
    <row r="400" spans="1:15" ht="15.75">
      <c r="A400" s="232">
        <v>5</v>
      </c>
      <c r="B400" s="233" t="s">
        <v>35</v>
      </c>
      <c r="C400" s="254" t="s">
        <v>19</v>
      </c>
      <c r="D400" s="222"/>
      <c r="E400" s="234" t="s">
        <v>19</v>
      </c>
      <c r="F400" s="209" t="s">
        <v>19</v>
      </c>
      <c r="G400" s="210" t="s">
        <v>19</v>
      </c>
      <c r="H400" s="211" t="s">
        <v>19</v>
      </c>
      <c r="I400" s="212">
        <v>0</v>
      </c>
      <c r="J400" s="212">
        <v>0</v>
      </c>
      <c r="K400" s="212">
        <v>0</v>
      </c>
      <c r="L400" s="213" t="s">
        <v>19</v>
      </c>
      <c r="M400" s="209" t="s">
        <v>19</v>
      </c>
      <c r="N400" s="211" t="s">
        <v>19</v>
      </c>
      <c r="O400" s="214">
        <v>0</v>
      </c>
    </row>
    <row r="401" spans="1:15" ht="16.5" thickBot="1">
      <c r="A401" s="231"/>
      <c r="B401" s="53"/>
      <c r="C401" s="226"/>
      <c r="D401" s="227"/>
      <c r="E401" s="400"/>
      <c r="F401" s="401"/>
      <c r="G401" s="401"/>
      <c r="H401" s="268"/>
      <c r="I401" s="391"/>
      <c r="J401" s="391"/>
      <c r="K401" s="392"/>
      <c r="L401" s="342"/>
      <c r="M401" s="342"/>
      <c r="N401" s="27"/>
      <c r="O401" s="229"/>
    </row>
    <row r="402" spans="1:15" ht="16.5" thickBot="1">
      <c r="A402" s="50"/>
      <c r="B402" s="50" t="s">
        <v>27</v>
      </c>
      <c r="C402" s="112" t="str">
        <f>C400</f>
        <v>-</v>
      </c>
      <c r="D402" s="60"/>
      <c r="E402" s="61"/>
      <c r="F402" s="51">
        <f t="shared" ref="F402:M402" si="31">SUM(F400:F400)</f>
        <v>0</v>
      </c>
      <c r="G402" s="51">
        <f t="shared" si="31"/>
        <v>0</v>
      </c>
      <c r="H402" s="51">
        <f t="shared" si="31"/>
        <v>0</v>
      </c>
      <c r="I402" s="51">
        <f t="shared" si="31"/>
        <v>0</v>
      </c>
      <c r="J402" s="51">
        <f t="shared" si="31"/>
        <v>0</v>
      </c>
      <c r="K402" s="51">
        <f t="shared" si="31"/>
        <v>0</v>
      </c>
      <c r="L402" s="51">
        <f t="shared" si="31"/>
        <v>0</v>
      </c>
      <c r="M402" s="51">
        <f t="shared" si="31"/>
        <v>0</v>
      </c>
      <c r="N402" s="61"/>
      <c r="O402" s="52"/>
    </row>
    <row r="404" spans="1:15">
      <c r="N404" s="1" t="s">
        <v>245</v>
      </c>
    </row>
    <row r="405" spans="1:15">
      <c r="A405" s="1457" t="s">
        <v>36</v>
      </c>
      <c r="B405" s="1457"/>
      <c r="C405" s="1457"/>
      <c r="F405" s="1457"/>
      <c r="G405" s="1457"/>
      <c r="H405" s="1457"/>
    </row>
    <row r="406" spans="1:15" ht="15.75">
      <c r="A406" s="1457" t="s">
        <v>37</v>
      </c>
      <c r="B406" s="1457"/>
      <c r="C406" s="1457"/>
      <c r="E406" s="1457"/>
      <c r="F406" s="1457"/>
      <c r="G406" s="1457"/>
      <c r="H406" s="1457"/>
      <c r="I406" s="1457"/>
      <c r="J406" s="1457"/>
      <c r="K406" s="1457"/>
      <c r="M406" s="1458" t="s">
        <v>58</v>
      </c>
      <c r="N406" s="1458"/>
    </row>
    <row r="407" spans="1:15" ht="15.75">
      <c r="M407" s="41"/>
      <c r="N407" s="135"/>
    </row>
    <row r="408" spans="1:15" ht="15.75">
      <c r="M408" s="41"/>
      <c r="N408" s="135"/>
    </row>
    <row r="409" spans="1:15" ht="15.75">
      <c r="M409" s="41"/>
      <c r="N409" s="135"/>
    </row>
    <row r="410" spans="1:15" ht="15.75">
      <c r="A410" s="1470" t="s">
        <v>38</v>
      </c>
      <c r="B410" s="1470"/>
      <c r="C410" s="1470"/>
      <c r="F410" s="1470"/>
      <c r="G410" s="1470"/>
      <c r="H410" s="1470"/>
      <c r="M410" s="1471" t="s">
        <v>39</v>
      </c>
      <c r="N410" s="1471"/>
    </row>
    <row r="411" spans="1:15" ht="15.75">
      <c r="A411" s="1457" t="s">
        <v>40</v>
      </c>
      <c r="B411" s="1457"/>
      <c r="C411" s="1457"/>
      <c r="F411" s="1457"/>
      <c r="G411" s="1457"/>
      <c r="H411" s="1457"/>
      <c r="M411" s="1458" t="s">
        <v>41</v>
      </c>
      <c r="N411" s="1458"/>
    </row>
    <row r="425" spans="1:15" ht="15.75">
      <c r="A425" s="1508" t="s">
        <v>77</v>
      </c>
      <c r="B425" s="1508"/>
      <c r="C425" s="1508"/>
      <c r="D425" s="1508"/>
      <c r="E425" s="1508"/>
      <c r="F425" s="1508"/>
      <c r="G425" s="1508"/>
      <c r="H425" s="1508"/>
      <c r="I425" s="1508"/>
      <c r="J425" s="1508"/>
      <c r="K425" s="1508"/>
      <c r="L425" s="1508"/>
      <c r="M425" s="1508"/>
      <c r="N425" s="1508"/>
      <c r="O425" s="1508"/>
    </row>
    <row r="426" spans="1:15" ht="15.75">
      <c r="A426" s="1445" t="s">
        <v>216</v>
      </c>
      <c r="B426" s="1445"/>
      <c r="C426" s="1445"/>
      <c r="D426" s="1445"/>
      <c r="E426" s="1445"/>
      <c r="F426" s="1445"/>
      <c r="G426" s="1445"/>
      <c r="H426" s="1445"/>
      <c r="I426" s="1445"/>
      <c r="J426" s="1445"/>
      <c r="K426" s="1445"/>
      <c r="L426" s="1445"/>
      <c r="M426" s="1445"/>
      <c r="N426" s="1445"/>
      <c r="O426" s="1445"/>
    </row>
    <row r="427" spans="1:15" ht="18.75">
      <c r="A427" s="3"/>
      <c r="B427" s="3"/>
      <c r="C427" s="3"/>
      <c r="D427" s="3"/>
      <c r="E427" s="2"/>
      <c r="F427" s="2"/>
      <c r="G427" s="2"/>
      <c r="H427" s="2"/>
      <c r="I427" s="2"/>
      <c r="J427" s="2"/>
      <c r="K427" s="2"/>
      <c r="L427" s="2"/>
      <c r="M427" s="2"/>
      <c r="N427" s="2"/>
      <c r="O427" s="2"/>
    </row>
    <row r="428" spans="1:15" ht="15.75">
      <c r="A428" s="1511" t="s">
        <v>0</v>
      </c>
      <c r="B428" s="4" t="s">
        <v>1</v>
      </c>
      <c r="C428" s="1512" t="s">
        <v>2</v>
      </c>
      <c r="D428" s="1513"/>
      <c r="E428" s="1511" t="s">
        <v>3</v>
      </c>
      <c r="F428" s="1514" t="s">
        <v>4</v>
      </c>
      <c r="G428" s="1515"/>
      <c r="H428" s="1516"/>
      <c r="I428" s="1517" t="s">
        <v>5</v>
      </c>
      <c r="J428" s="1517"/>
      <c r="K428" s="1517"/>
      <c r="L428" s="1517"/>
      <c r="M428" s="4" t="s">
        <v>6</v>
      </c>
      <c r="N428" s="1511" t="s">
        <v>7</v>
      </c>
      <c r="O428" s="4" t="s">
        <v>8</v>
      </c>
    </row>
    <row r="429" spans="1:15" ht="15.75">
      <c r="A429" s="1479"/>
      <c r="B429" s="5" t="s">
        <v>9</v>
      </c>
      <c r="C429" s="1484" t="s">
        <v>10</v>
      </c>
      <c r="D429" s="1485"/>
      <c r="E429" s="1479"/>
      <c r="F429" s="1334" t="s">
        <v>11</v>
      </c>
      <c r="G429" s="1334" t="s">
        <v>12</v>
      </c>
      <c r="H429" s="1334" t="s">
        <v>6</v>
      </c>
      <c r="I429" s="1334" t="s">
        <v>13</v>
      </c>
      <c r="J429" s="1334" t="s">
        <v>14</v>
      </c>
      <c r="K429" s="1334" t="s">
        <v>15</v>
      </c>
      <c r="L429" s="1334" t="s">
        <v>16</v>
      </c>
      <c r="M429" s="5" t="s">
        <v>17</v>
      </c>
      <c r="N429" s="1479"/>
      <c r="O429" s="5" t="s">
        <v>18</v>
      </c>
    </row>
    <row r="430" spans="1:15" ht="16.5" thickBot="1">
      <c r="A430" s="6">
        <v>1</v>
      </c>
      <c r="B430" s="6">
        <v>2</v>
      </c>
      <c r="C430" s="1461">
        <v>3</v>
      </c>
      <c r="D430" s="1462"/>
      <c r="E430" s="6">
        <v>4</v>
      </c>
      <c r="F430" s="6">
        <v>5</v>
      </c>
      <c r="G430" s="6">
        <v>7</v>
      </c>
      <c r="H430" s="6">
        <v>8</v>
      </c>
      <c r="I430" s="6">
        <v>9</v>
      </c>
      <c r="J430" s="6">
        <v>10</v>
      </c>
      <c r="K430" s="6">
        <v>11</v>
      </c>
      <c r="L430" s="6">
        <v>12</v>
      </c>
      <c r="M430" s="6">
        <v>13</v>
      </c>
      <c r="N430" s="6">
        <v>14</v>
      </c>
      <c r="O430" s="6">
        <v>15</v>
      </c>
    </row>
    <row r="431" spans="1:15" ht="15.75">
      <c r="A431" s="235"/>
      <c r="B431" s="236"/>
      <c r="C431" s="237"/>
      <c r="D431" s="238"/>
      <c r="E431" s="239"/>
      <c r="F431" s="240"/>
      <c r="G431" s="240"/>
      <c r="H431" s="240"/>
      <c r="I431" s="241"/>
      <c r="J431" s="241"/>
      <c r="K431" s="241"/>
      <c r="L431" s="240"/>
      <c r="M431" s="240"/>
      <c r="N431" s="242"/>
      <c r="O431" s="243"/>
    </row>
    <row r="432" spans="1:15" ht="15.75">
      <c r="A432" s="244">
        <v>1</v>
      </c>
      <c r="B432" s="245" t="s">
        <v>31</v>
      </c>
      <c r="C432" s="414">
        <v>2291.1</v>
      </c>
      <c r="D432" s="222" t="s">
        <v>28</v>
      </c>
      <c r="E432" s="1046" t="s">
        <v>124</v>
      </c>
      <c r="F432" s="296">
        <v>6.08</v>
      </c>
      <c r="G432" s="867">
        <v>3</v>
      </c>
      <c r="H432" s="454">
        <f t="shared" ref="H432:H436" si="32">F432+G432</f>
        <v>9.08</v>
      </c>
      <c r="I432" s="370">
        <v>0</v>
      </c>
      <c r="J432" s="370">
        <v>0</v>
      </c>
      <c r="K432" s="370">
        <v>0</v>
      </c>
      <c r="L432" s="266" t="s">
        <v>19</v>
      </c>
      <c r="M432" s="296" t="s">
        <v>19</v>
      </c>
      <c r="N432" s="765" t="s">
        <v>59</v>
      </c>
      <c r="O432" s="1031">
        <v>367500</v>
      </c>
    </row>
    <row r="433" spans="1:15" ht="15.75">
      <c r="A433" s="244"/>
      <c r="B433" s="245"/>
      <c r="C433" s="1268"/>
      <c r="D433" s="38"/>
      <c r="E433" s="648" t="s">
        <v>51</v>
      </c>
      <c r="F433" s="677">
        <v>6.08</v>
      </c>
      <c r="G433" s="1038">
        <v>3</v>
      </c>
      <c r="H433" s="1040">
        <f t="shared" si="32"/>
        <v>9.08</v>
      </c>
      <c r="I433" s="370">
        <v>0</v>
      </c>
      <c r="J433" s="370">
        <v>0</v>
      </c>
      <c r="K433" s="370">
        <v>0</v>
      </c>
      <c r="L433" s="266" t="s">
        <v>19</v>
      </c>
      <c r="M433" s="296" t="s">
        <v>19</v>
      </c>
      <c r="N433" s="1272"/>
      <c r="O433" s="1031">
        <v>367500</v>
      </c>
    </row>
    <row r="434" spans="1:15" ht="15.75">
      <c r="A434" s="244"/>
      <c r="B434" s="245"/>
      <c r="C434" s="1268"/>
      <c r="D434" s="38"/>
      <c r="E434" s="648" t="s">
        <v>217</v>
      </c>
      <c r="F434" s="677">
        <v>6.08</v>
      </c>
      <c r="G434" s="1038">
        <v>3</v>
      </c>
      <c r="H434" s="454">
        <f t="shared" si="32"/>
        <v>9.08</v>
      </c>
      <c r="I434" s="370">
        <v>0</v>
      </c>
      <c r="J434" s="370">
        <v>0</v>
      </c>
      <c r="K434" s="370">
        <v>0</v>
      </c>
      <c r="L434" s="266" t="s">
        <v>19</v>
      </c>
      <c r="M434" s="296" t="s">
        <v>19</v>
      </c>
      <c r="N434" s="1272"/>
      <c r="O434" s="1031">
        <v>367500</v>
      </c>
    </row>
    <row r="435" spans="1:15" ht="15.75">
      <c r="A435" s="244"/>
      <c r="B435" s="245"/>
      <c r="C435" s="1268"/>
      <c r="D435" s="38"/>
      <c r="E435" s="648" t="s">
        <v>54</v>
      </c>
      <c r="F435" s="677">
        <v>5.4</v>
      </c>
      <c r="G435" s="1038">
        <v>2.6</v>
      </c>
      <c r="H435" s="454">
        <f t="shared" si="32"/>
        <v>8</v>
      </c>
      <c r="I435" s="370">
        <v>0</v>
      </c>
      <c r="J435" s="370">
        <v>0</v>
      </c>
      <c r="K435" s="370">
        <v>0</v>
      </c>
      <c r="L435" s="266" t="s">
        <v>19</v>
      </c>
      <c r="M435" s="296" t="s">
        <v>19</v>
      </c>
      <c r="N435" s="1272"/>
      <c r="O435" s="1031">
        <v>367500</v>
      </c>
    </row>
    <row r="436" spans="1:15" ht="16.5" thickBot="1">
      <c r="A436" s="244"/>
      <c r="B436" s="245"/>
      <c r="C436" s="1268"/>
      <c r="D436" s="38"/>
      <c r="E436" s="1037" t="s">
        <v>218</v>
      </c>
      <c r="F436" s="627">
        <v>0.43</v>
      </c>
      <c r="G436" s="1039">
        <v>0.23</v>
      </c>
      <c r="H436" s="454">
        <f t="shared" si="32"/>
        <v>0.66</v>
      </c>
      <c r="I436" s="370">
        <v>0</v>
      </c>
      <c r="J436" s="370">
        <v>0</v>
      </c>
      <c r="K436" s="370">
        <v>0</v>
      </c>
      <c r="L436" s="266" t="s">
        <v>19</v>
      </c>
      <c r="M436" s="296" t="s">
        <v>19</v>
      </c>
      <c r="N436" s="1272"/>
      <c r="O436" s="1031">
        <v>367500</v>
      </c>
    </row>
    <row r="437" spans="1:15" ht="16.5" thickBot="1">
      <c r="A437" s="18"/>
      <c r="B437" s="19" t="s">
        <v>6</v>
      </c>
      <c r="C437" s="20"/>
      <c r="D437" s="21"/>
      <c r="E437" s="22"/>
      <c r="F437" s="179">
        <f>SUM(F432:F436)</f>
        <v>24.07</v>
      </c>
      <c r="G437" s="179">
        <f>SUM(G432:G436)</f>
        <v>11.83</v>
      </c>
      <c r="H437" s="179">
        <f>SUM(H432:H432)</f>
        <v>9.08</v>
      </c>
      <c r="I437" s="24">
        <v>0</v>
      </c>
      <c r="J437" s="24">
        <v>0</v>
      </c>
      <c r="K437" s="24">
        <v>0</v>
      </c>
      <c r="L437" s="179">
        <f>SUM(L432:L436)</f>
        <v>0</v>
      </c>
      <c r="M437" s="179">
        <f>SUM(M432:M436)</f>
        <v>0</v>
      </c>
      <c r="N437" s="25"/>
      <c r="O437" s="215">
        <f>SUM(O432:O432)</f>
        <v>367500</v>
      </c>
    </row>
    <row r="438" spans="1:15" ht="15.75">
      <c r="A438" s="10"/>
      <c r="B438" s="11"/>
      <c r="C438" s="12"/>
      <c r="D438" s="13"/>
      <c r="E438" s="14"/>
      <c r="F438" s="15"/>
      <c r="G438" s="15"/>
      <c r="H438" s="15"/>
      <c r="I438" s="15"/>
      <c r="J438" s="15"/>
      <c r="K438" s="15"/>
      <c r="L438" s="15"/>
      <c r="M438" s="15"/>
      <c r="N438" s="16"/>
      <c r="O438" s="17"/>
    </row>
    <row r="439" spans="1:15" ht="15.75">
      <c r="A439" s="252">
        <v>2</v>
      </c>
      <c r="B439" s="253" t="s">
        <v>32</v>
      </c>
      <c r="C439" s="763">
        <v>3660</v>
      </c>
      <c r="D439" s="222" t="s">
        <v>28</v>
      </c>
      <c r="E439" s="291" t="s">
        <v>125</v>
      </c>
      <c r="F439" s="265">
        <v>8.0399999999999991</v>
      </c>
      <c r="G439" s="265">
        <v>3.62</v>
      </c>
      <c r="H439" s="265">
        <f>F439+G439</f>
        <v>11.66</v>
      </c>
      <c r="I439" s="370">
        <v>0</v>
      </c>
      <c r="J439" s="370">
        <v>0</v>
      </c>
      <c r="K439" s="370">
        <v>0</v>
      </c>
      <c r="L439" s="265">
        <v>1.6</v>
      </c>
      <c r="M439" s="265">
        <f>SUM(I439:L439)</f>
        <v>1.6</v>
      </c>
      <c r="N439" s="765" t="s">
        <v>59</v>
      </c>
      <c r="O439" s="1047">
        <v>235000</v>
      </c>
    </row>
    <row r="440" spans="1:15" ht="15.75">
      <c r="A440" s="477"/>
      <c r="B440" s="653"/>
      <c r="C440" s="177"/>
      <c r="D440" s="38"/>
      <c r="E440" s="646" t="s">
        <v>66</v>
      </c>
      <c r="F440" s="265">
        <v>8.0399999999999991</v>
      </c>
      <c r="G440" s="265">
        <v>3.62</v>
      </c>
      <c r="H440" s="265">
        <f t="shared" ref="H440:H443" si="33">F440+G440</f>
        <v>11.66</v>
      </c>
      <c r="I440" s="370">
        <v>0</v>
      </c>
      <c r="J440" s="370">
        <v>0</v>
      </c>
      <c r="K440" s="370">
        <v>0</v>
      </c>
      <c r="L440" s="265">
        <v>1.6</v>
      </c>
      <c r="M440" s="265">
        <f t="shared" ref="M440:M443" si="34">SUM(I440:L440)</f>
        <v>1.6</v>
      </c>
      <c r="N440" s="765" t="s">
        <v>59</v>
      </c>
      <c r="O440" s="1047"/>
    </row>
    <row r="441" spans="1:15" ht="15.75">
      <c r="A441" s="477"/>
      <c r="B441" s="653"/>
      <c r="C441" s="177"/>
      <c r="D441" s="38"/>
      <c r="E441" s="646" t="s">
        <v>75</v>
      </c>
      <c r="F441" s="265">
        <v>8.0299999999999994</v>
      </c>
      <c r="G441" s="265">
        <v>3.62</v>
      </c>
      <c r="H441" s="265">
        <f t="shared" si="33"/>
        <v>11.649999999999999</v>
      </c>
      <c r="I441" s="370">
        <v>0</v>
      </c>
      <c r="J441" s="370">
        <v>0</v>
      </c>
      <c r="K441" s="370">
        <v>0</v>
      </c>
      <c r="L441" s="265">
        <v>1.6</v>
      </c>
      <c r="M441" s="265">
        <f t="shared" si="34"/>
        <v>1.6</v>
      </c>
      <c r="N441" s="765" t="s">
        <v>59</v>
      </c>
      <c r="O441" s="1047"/>
    </row>
    <row r="442" spans="1:15" ht="15.75">
      <c r="A442" s="477"/>
      <c r="B442" s="653"/>
      <c r="C442" s="177"/>
      <c r="D442" s="38"/>
      <c r="E442" s="646" t="s">
        <v>136</v>
      </c>
      <c r="F442" s="265">
        <v>5.48</v>
      </c>
      <c r="G442" s="265">
        <v>2.35</v>
      </c>
      <c r="H442" s="265">
        <f t="shared" si="33"/>
        <v>7.83</v>
      </c>
      <c r="I442" s="370">
        <v>0</v>
      </c>
      <c r="J442" s="370">
        <v>0</v>
      </c>
      <c r="K442" s="370">
        <v>0</v>
      </c>
      <c r="L442" s="265">
        <v>1.33</v>
      </c>
      <c r="M442" s="265">
        <f t="shared" si="34"/>
        <v>1.33</v>
      </c>
      <c r="N442" s="765" t="s">
        <v>59</v>
      </c>
      <c r="O442" s="1336"/>
    </row>
    <row r="443" spans="1:15" ht="16.5" thickBot="1">
      <c r="A443" s="477"/>
      <c r="B443" s="653"/>
      <c r="C443" s="177"/>
      <c r="D443" s="38"/>
      <c r="E443" s="646" t="s">
        <v>74</v>
      </c>
      <c r="F443" s="265">
        <v>1.86</v>
      </c>
      <c r="G443" s="265">
        <v>0.48</v>
      </c>
      <c r="H443" s="265">
        <f t="shared" si="33"/>
        <v>2.34</v>
      </c>
      <c r="I443" s="370">
        <v>0</v>
      </c>
      <c r="J443" s="370">
        <v>0</v>
      </c>
      <c r="K443" s="370">
        <v>0</v>
      </c>
      <c r="L443" s="265">
        <v>0.28000000000000003</v>
      </c>
      <c r="M443" s="265">
        <f t="shared" si="34"/>
        <v>0.28000000000000003</v>
      </c>
      <c r="N443" s="765" t="s">
        <v>59</v>
      </c>
      <c r="O443" s="1336"/>
    </row>
    <row r="444" spans="1:15" ht="16.5" thickBot="1">
      <c r="A444" s="18"/>
      <c r="B444" s="19" t="s">
        <v>6</v>
      </c>
      <c r="C444" s="20"/>
      <c r="D444" s="21"/>
      <c r="E444" s="22"/>
      <c r="F444" s="179">
        <f>SUM(F439)</f>
        <v>8.0399999999999991</v>
      </c>
      <c r="G444" s="179">
        <f t="shared" ref="G444:H444" si="35">SUM(G439)</f>
        <v>3.62</v>
      </c>
      <c r="H444" s="179">
        <f t="shared" si="35"/>
        <v>11.66</v>
      </c>
      <c r="I444" s="24">
        <v>0</v>
      </c>
      <c r="J444" s="24">
        <v>0</v>
      </c>
      <c r="K444" s="24">
        <v>0</v>
      </c>
      <c r="L444" s="179">
        <f>SUM(L439:L443)</f>
        <v>6.410000000000001</v>
      </c>
      <c r="M444" s="179">
        <f>SUM(M439:M443)</f>
        <v>6.410000000000001</v>
      </c>
      <c r="N444" s="25"/>
      <c r="O444" s="26">
        <v>0</v>
      </c>
    </row>
    <row r="445" spans="1:15" ht="15.75">
      <c r="A445" s="71"/>
      <c r="B445" s="71"/>
      <c r="C445" s="72"/>
      <c r="D445" s="75"/>
      <c r="E445" s="71"/>
      <c r="F445" s="71"/>
      <c r="G445" s="71"/>
      <c r="H445" s="71"/>
      <c r="I445" s="71"/>
      <c r="J445" s="71"/>
      <c r="K445" s="71"/>
      <c r="L445" s="71"/>
      <c r="M445" s="71"/>
      <c r="N445" s="71"/>
      <c r="O445" s="74"/>
    </row>
    <row r="446" spans="1:15" ht="15.75">
      <c r="A446" s="217">
        <v>3</v>
      </c>
      <c r="B446" s="218" t="s">
        <v>33</v>
      </c>
      <c r="C446" s="221">
        <v>33043.22</v>
      </c>
      <c r="D446" s="222" t="s">
        <v>28</v>
      </c>
      <c r="E446" s="382" t="s">
        <v>136</v>
      </c>
      <c r="F446" s="224">
        <v>20.95</v>
      </c>
      <c r="G446" s="342">
        <v>18.5</v>
      </c>
      <c r="H446" s="342">
        <f>F446+G446</f>
        <v>39.450000000000003</v>
      </c>
      <c r="I446" s="258">
        <v>0</v>
      </c>
      <c r="J446" s="258">
        <v>0</v>
      </c>
      <c r="K446" s="258">
        <v>0</v>
      </c>
      <c r="L446" s="224">
        <v>7.67</v>
      </c>
      <c r="M446" s="408">
        <f>I446+J446+K446+L446</f>
        <v>7.67</v>
      </c>
      <c r="N446" s="244" t="s">
        <v>223</v>
      </c>
      <c r="O446" s="1049">
        <v>63500000</v>
      </c>
    </row>
    <row r="447" spans="1:15" ht="15.75">
      <c r="A447" s="289"/>
      <c r="B447" s="415"/>
      <c r="C447" s="321"/>
      <c r="D447" s="38"/>
      <c r="E447" s="413" t="s">
        <v>61</v>
      </c>
      <c r="F447" s="224">
        <v>20.95</v>
      </c>
      <c r="G447" s="509">
        <v>18.5</v>
      </c>
      <c r="H447" s="342">
        <f t="shared" ref="H447:H448" si="36">F447+G447</f>
        <v>39.450000000000003</v>
      </c>
      <c r="I447" s="258">
        <v>0</v>
      </c>
      <c r="J447" s="258">
        <v>0</v>
      </c>
      <c r="K447" s="258">
        <v>0</v>
      </c>
      <c r="L447" s="290">
        <v>7.67</v>
      </c>
      <c r="M447" s="408">
        <f t="shared" ref="M447:M448" si="37">I447+J447+K447+L447</f>
        <v>7.67</v>
      </c>
      <c r="N447" s="113" t="s">
        <v>223</v>
      </c>
      <c r="O447" s="1049">
        <v>63500000</v>
      </c>
    </row>
    <row r="448" spans="1:15" ht="16.5" thickBot="1">
      <c r="A448" s="289"/>
      <c r="B448" s="415"/>
      <c r="C448" s="321"/>
      <c r="D448" s="38"/>
      <c r="E448" s="413" t="s">
        <v>25</v>
      </c>
      <c r="F448" s="224">
        <v>20.95</v>
      </c>
      <c r="G448" s="509">
        <v>18.5</v>
      </c>
      <c r="H448" s="342">
        <f t="shared" si="36"/>
        <v>39.450000000000003</v>
      </c>
      <c r="I448" s="258">
        <v>0</v>
      </c>
      <c r="J448" s="258">
        <v>0</v>
      </c>
      <c r="K448" s="258">
        <v>0</v>
      </c>
      <c r="L448" s="290">
        <v>7.67</v>
      </c>
      <c r="M448" s="408">
        <f t="shared" si="37"/>
        <v>7.67</v>
      </c>
      <c r="N448" s="113" t="s">
        <v>224</v>
      </c>
      <c r="O448" s="1049">
        <v>63500000</v>
      </c>
    </row>
    <row r="449" spans="1:15" ht="16.5" thickBot="1">
      <c r="A449" s="80"/>
      <c r="B449" s="50" t="s">
        <v>27</v>
      </c>
      <c r="C449" s="131" t="s">
        <v>19</v>
      </c>
      <c r="D449" s="21"/>
      <c r="E449" s="132" t="s">
        <v>19</v>
      </c>
      <c r="F449" s="23">
        <f>SUM(F446:F448)</f>
        <v>62.849999999999994</v>
      </c>
      <c r="G449" s="23">
        <f>SUM(G446:G446)</f>
        <v>18.5</v>
      </c>
      <c r="H449" s="23">
        <f>SUM(H446:H446)</f>
        <v>39.450000000000003</v>
      </c>
      <c r="I449" s="24">
        <v>0</v>
      </c>
      <c r="J449" s="24">
        <v>0</v>
      </c>
      <c r="K449" s="24">
        <v>0</v>
      </c>
      <c r="L449" s="23">
        <f>SUM(L446:L446)</f>
        <v>7.67</v>
      </c>
      <c r="M449" s="23">
        <f>SUM(M446:M446)</f>
        <v>7.67</v>
      </c>
      <c r="N449" s="83"/>
      <c r="O449" s="26">
        <v>0</v>
      </c>
    </row>
    <row r="450" spans="1:15" ht="15.75">
      <c r="A450" s="45"/>
      <c r="B450" s="45"/>
      <c r="C450" s="1332"/>
      <c r="D450" s="1333"/>
      <c r="E450" s="145"/>
      <c r="F450" s="45"/>
      <c r="G450" s="45"/>
      <c r="H450" s="45"/>
      <c r="I450" s="145"/>
      <c r="J450" s="45"/>
      <c r="K450" s="45"/>
      <c r="L450" s="45"/>
      <c r="M450" s="45"/>
      <c r="N450" s="255"/>
      <c r="O450" s="45"/>
    </row>
    <row r="451" spans="1:15" ht="15.75">
      <c r="A451" s="257">
        <v>4</v>
      </c>
      <c r="B451" s="233" t="s">
        <v>34</v>
      </c>
      <c r="C451" s="435">
        <v>11.5</v>
      </c>
      <c r="D451" s="222" t="s">
        <v>28</v>
      </c>
      <c r="E451" s="382" t="s">
        <v>136</v>
      </c>
      <c r="F451" s="224">
        <v>0.14000000000000001</v>
      </c>
      <c r="G451" s="342">
        <v>0.1</v>
      </c>
      <c r="H451" s="342">
        <f>F451+G451</f>
        <v>0.24000000000000002</v>
      </c>
      <c r="I451" s="258">
        <v>0</v>
      </c>
      <c r="J451" s="258">
        <v>0</v>
      </c>
      <c r="K451" s="258">
        <v>0</v>
      </c>
      <c r="L451" s="224" t="s">
        <v>19</v>
      </c>
      <c r="M451" s="224" t="s">
        <v>19</v>
      </c>
      <c r="N451" s="244" t="s">
        <v>59</v>
      </c>
      <c r="O451" s="224" t="s">
        <v>19</v>
      </c>
    </row>
    <row r="452" spans="1:15" ht="15.75">
      <c r="A452" s="434"/>
      <c r="B452" s="260"/>
      <c r="C452" s="321"/>
      <c r="D452" s="38"/>
      <c r="E452" s="413" t="s">
        <v>66</v>
      </c>
      <c r="F452" s="322">
        <v>0.27</v>
      </c>
      <c r="G452" s="322">
        <v>0.14000000000000001</v>
      </c>
      <c r="H452" s="342">
        <f t="shared" ref="H452:H455" si="38">F452+G452</f>
        <v>0.41000000000000003</v>
      </c>
      <c r="I452" s="258">
        <v>0</v>
      </c>
      <c r="J452" s="258">
        <v>0</v>
      </c>
      <c r="K452" s="258">
        <v>0</v>
      </c>
      <c r="L452" s="224" t="s">
        <v>19</v>
      </c>
      <c r="M452" s="224" t="s">
        <v>19</v>
      </c>
      <c r="N452" s="244" t="s">
        <v>59</v>
      </c>
      <c r="O452" s="224" t="s">
        <v>19</v>
      </c>
    </row>
    <row r="453" spans="1:15" ht="15.75">
      <c r="A453" s="434"/>
      <c r="B453" s="260"/>
      <c r="C453" s="321"/>
      <c r="D453" s="38"/>
      <c r="E453" s="413" t="s">
        <v>25</v>
      </c>
      <c r="F453" s="322">
        <v>0.44</v>
      </c>
      <c r="G453" s="436">
        <v>0.18</v>
      </c>
      <c r="H453" s="342">
        <f t="shared" si="38"/>
        <v>0.62</v>
      </c>
      <c r="I453" s="258">
        <v>0</v>
      </c>
      <c r="J453" s="258">
        <v>0</v>
      </c>
      <c r="K453" s="258">
        <v>0</v>
      </c>
      <c r="L453" s="224" t="s">
        <v>19</v>
      </c>
      <c r="M453" s="224" t="s">
        <v>19</v>
      </c>
      <c r="N453" s="244" t="s">
        <v>59</v>
      </c>
      <c r="O453" s="224" t="s">
        <v>19</v>
      </c>
    </row>
    <row r="454" spans="1:15" ht="15.75">
      <c r="A454" s="434"/>
      <c r="B454" s="260"/>
      <c r="C454" s="321"/>
      <c r="D454" s="38"/>
      <c r="E454" s="413" t="s">
        <v>225</v>
      </c>
      <c r="F454" s="322">
        <v>0.15</v>
      </c>
      <c r="G454" s="436">
        <v>0.1</v>
      </c>
      <c r="H454" s="342">
        <f t="shared" si="38"/>
        <v>0.25</v>
      </c>
      <c r="I454" s="258">
        <v>0</v>
      </c>
      <c r="J454" s="258">
        <v>0</v>
      </c>
      <c r="K454" s="258">
        <v>0</v>
      </c>
      <c r="L454" s="224" t="s">
        <v>19</v>
      </c>
      <c r="M454" s="224" t="s">
        <v>19</v>
      </c>
      <c r="N454" s="244" t="s">
        <v>59</v>
      </c>
      <c r="O454" s="224" t="s">
        <v>19</v>
      </c>
    </row>
    <row r="455" spans="1:15" ht="16.5" thickBot="1">
      <c r="A455" s="434"/>
      <c r="B455" s="260"/>
      <c r="C455" s="321"/>
      <c r="D455" s="38"/>
      <c r="E455" s="413" t="s">
        <v>71</v>
      </c>
      <c r="F455" s="322">
        <v>0.15</v>
      </c>
      <c r="G455" s="322">
        <v>0.28999999999999998</v>
      </c>
      <c r="H455" s="342">
        <f t="shared" si="38"/>
        <v>0.43999999999999995</v>
      </c>
      <c r="I455" s="258">
        <v>0</v>
      </c>
      <c r="J455" s="258">
        <v>0</v>
      </c>
      <c r="K455" s="258">
        <v>0</v>
      </c>
      <c r="L455" s="224" t="s">
        <v>19</v>
      </c>
      <c r="M455" s="224" t="s">
        <v>19</v>
      </c>
      <c r="N455" s="244" t="s">
        <v>59</v>
      </c>
      <c r="O455" s="224" t="s">
        <v>19</v>
      </c>
    </row>
    <row r="456" spans="1:15" ht="16.5" thickBot="1">
      <c r="A456" s="49"/>
      <c r="B456" s="50" t="s">
        <v>27</v>
      </c>
      <c r="C456" s="131" t="s">
        <v>19</v>
      </c>
      <c r="D456" s="21"/>
      <c r="E456" s="132" t="s">
        <v>19</v>
      </c>
      <c r="F456" s="23">
        <f>SUM(F451:F455)</f>
        <v>1.1499999999999999</v>
      </c>
      <c r="G456" s="23">
        <f>SUM(G451:G451)</f>
        <v>0.1</v>
      </c>
      <c r="H456" s="23">
        <f>SUM(H451:H451)</f>
        <v>0.24000000000000002</v>
      </c>
      <c r="I456" s="24">
        <v>0</v>
      </c>
      <c r="J456" s="24">
        <v>0</v>
      </c>
      <c r="K456" s="24">
        <v>0</v>
      </c>
      <c r="L456" s="23">
        <f>SUM(L451:L451)</f>
        <v>0</v>
      </c>
      <c r="M456" s="23">
        <f>SUM(M451:M451)</f>
        <v>0</v>
      </c>
      <c r="N456" s="83"/>
      <c r="O456" s="26">
        <v>0</v>
      </c>
    </row>
    <row r="457" spans="1:15" ht="15.75">
      <c r="A457" s="259"/>
      <c r="B457" s="260"/>
      <c r="C457" s="261"/>
      <c r="D457" s="133"/>
      <c r="E457" s="260"/>
      <c r="F457" s="262"/>
      <c r="G457" s="262"/>
      <c r="H457" s="262"/>
      <c r="I457" s="262"/>
      <c r="J457" s="262"/>
      <c r="K457" s="262"/>
      <c r="L457" s="262"/>
      <c r="M457" s="263"/>
      <c r="N457" s="260"/>
      <c r="O457" s="260"/>
    </row>
    <row r="458" spans="1:15" ht="15.75">
      <c r="A458" s="232">
        <v>5</v>
      </c>
      <c r="B458" s="233" t="s">
        <v>35</v>
      </c>
      <c r="C458" s="414">
        <v>6515.07</v>
      </c>
      <c r="D458" s="222"/>
      <c r="E458" s="381" t="s">
        <v>54</v>
      </c>
      <c r="F458" s="296">
        <v>3.53</v>
      </c>
      <c r="G458" s="867">
        <v>1.68</v>
      </c>
      <c r="H458" s="454">
        <f>F458+G458</f>
        <v>5.21</v>
      </c>
      <c r="I458" s="370">
        <v>0</v>
      </c>
      <c r="J458" s="370">
        <v>0</v>
      </c>
      <c r="K458" s="370">
        <v>0</v>
      </c>
      <c r="L458" s="266">
        <v>1.92</v>
      </c>
      <c r="M458" s="296">
        <f>I458+J458+K458+L458</f>
        <v>1.92</v>
      </c>
      <c r="N458" s="1432" t="s">
        <v>228</v>
      </c>
      <c r="O458" s="1506">
        <v>625000</v>
      </c>
    </row>
    <row r="459" spans="1:15" ht="15.75">
      <c r="A459" s="678"/>
      <c r="B459" s="260"/>
      <c r="C459" s="1051"/>
      <c r="D459" s="38"/>
      <c r="E459" s="648" t="s">
        <v>55</v>
      </c>
      <c r="F459" s="677">
        <v>9.08</v>
      </c>
      <c r="G459" s="1038">
        <v>3.85</v>
      </c>
      <c r="H459" s="454">
        <f t="shared" ref="H459:H461" si="39">F459+G459</f>
        <v>12.93</v>
      </c>
      <c r="I459" s="370">
        <v>0</v>
      </c>
      <c r="J459" s="370">
        <v>0</v>
      </c>
      <c r="K459" s="370">
        <v>0</v>
      </c>
      <c r="L459" s="266">
        <v>3.2</v>
      </c>
      <c r="M459" s="296">
        <f t="shared" ref="M459:M461" si="40">I459+J459+K459+L459</f>
        <v>3.2</v>
      </c>
      <c r="N459" s="1443"/>
      <c r="O459" s="1507"/>
    </row>
    <row r="460" spans="1:15" ht="15.75">
      <c r="A460" s="678"/>
      <c r="B460" s="260"/>
      <c r="C460" s="1051"/>
      <c r="D460" s="38"/>
      <c r="E460" s="648" t="s">
        <v>226</v>
      </c>
      <c r="F460" s="677">
        <v>9.08</v>
      </c>
      <c r="G460" s="1038">
        <v>3.85</v>
      </c>
      <c r="H460" s="454">
        <f t="shared" si="39"/>
        <v>12.93</v>
      </c>
      <c r="I460" s="370">
        <v>0</v>
      </c>
      <c r="J460" s="370">
        <v>0</v>
      </c>
      <c r="K460" s="370">
        <v>0</v>
      </c>
      <c r="L460" s="266">
        <v>3.2</v>
      </c>
      <c r="M460" s="296">
        <f t="shared" si="40"/>
        <v>3.2</v>
      </c>
      <c r="N460" s="1443"/>
      <c r="O460" s="1507"/>
    </row>
    <row r="461" spans="1:15" ht="16.5" thickBot="1">
      <c r="A461" s="678"/>
      <c r="B461" s="260"/>
      <c r="C461" s="1051"/>
      <c r="D461" s="38"/>
      <c r="E461" s="648" t="s">
        <v>136</v>
      </c>
      <c r="F461" s="677">
        <v>6.93</v>
      </c>
      <c r="G461" s="1038">
        <v>2.57</v>
      </c>
      <c r="H461" s="454">
        <f t="shared" si="39"/>
        <v>9.5</v>
      </c>
      <c r="I461" s="370">
        <v>0</v>
      </c>
      <c r="J461" s="370">
        <v>0</v>
      </c>
      <c r="K461" s="370">
        <v>0</v>
      </c>
      <c r="L461" s="266">
        <v>1.38</v>
      </c>
      <c r="M461" s="296">
        <f t="shared" si="40"/>
        <v>1.38</v>
      </c>
      <c r="N461" s="723"/>
      <c r="O461" s="1507"/>
    </row>
    <row r="462" spans="1:15" ht="16.5" thickBot="1">
      <c r="A462" s="50"/>
      <c r="B462" s="50" t="s">
        <v>27</v>
      </c>
      <c r="C462" s="112">
        <f>C458</f>
        <v>6515.07</v>
      </c>
      <c r="D462" s="60"/>
      <c r="E462" s="61"/>
      <c r="F462" s="51">
        <f t="shared" ref="F462:M462" si="41">SUM(F458:F458)</f>
        <v>3.53</v>
      </c>
      <c r="G462" s="51">
        <f t="shared" si="41"/>
        <v>1.68</v>
      </c>
      <c r="H462" s="51">
        <f t="shared" si="41"/>
        <v>5.21</v>
      </c>
      <c r="I462" s="51">
        <f t="shared" si="41"/>
        <v>0</v>
      </c>
      <c r="J462" s="51">
        <f t="shared" si="41"/>
        <v>0</v>
      </c>
      <c r="K462" s="51">
        <f t="shared" si="41"/>
        <v>0</v>
      </c>
      <c r="L462" s="51">
        <f t="shared" si="41"/>
        <v>1.92</v>
      </c>
      <c r="M462" s="51">
        <f t="shared" si="41"/>
        <v>1.92</v>
      </c>
      <c r="N462" s="61"/>
      <c r="O462" s="52"/>
    </row>
    <row r="464" spans="1:15">
      <c r="N464" s="1" t="s">
        <v>245</v>
      </c>
    </row>
    <row r="465" spans="1:14">
      <c r="A465" s="1457" t="s">
        <v>36</v>
      </c>
      <c r="B465" s="1457"/>
      <c r="C465" s="1457"/>
      <c r="F465" s="1457"/>
      <c r="G465" s="1457"/>
      <c r="H465" s="1457"/>
    </row>
    <row r="466" spans="1:14" ht="15.75">
      <c r="A466" s="1457" t="s">
        <v>37</v>
      </c>
      <c r="B466" s="1457"/>
      <c r="C466" s="1457"/>
      <c r="E466" s="1457"/>
      <c r="F466" s="1457"/>
      <c r="G466" s="1457"/>
      <c r="H466" s="1457"/>
      <c r="I466" s="1457"/>
      <c r="J466" s="1457"/>
      <c r="K466" s="1457"/>
      <c r="M466" s="1458" t="s">
        <v>58</v>
      </c>
      <c r="N466" s="1458"/>
    </row>
    <row r="467" spans="1:14" ht="15.75">
      <c r="M467" s="41"/>
      <c r="N467" s="135"/>
    </row>
    <row r="468" spans="1:14" ht="15.75">
      <c r="M468" s="41"/>
      <c r="N468" s="135"/>
    </row>
    <row r="469" spans="1:14" ht="15.75">
      <c r="M469" s="41"/>
      <c r="N469" s="135"/>
    </row>
    <row r="470" spans="1:14" ht="15.75">
      <c r="A470" s="1470" t="s">
        <v>38</v>
      </c>
      <c r="B470" s="1470"/>
      <c r="C470" s="1470"/>
      <c r="F470" s="1470"/>
      <c r="G470" s="1470"/>
      <c r="H470" s="1470"/>
      <c r="M470" s="1471" t="s">
        <v>39</v>
      </c>
      <c r="N470" s="1471"/>
    </row>
    <row r="471" spans="1:14" ht="15.75">
      <c r="A471" s="1457" t="s">
        <v>40</v>
      </c>
      <c r="B471" s="1457"/>
      <c r="C471" s="1457"/>
      <c r="F471" s="1457"/>
      <c r="G471" s="1457"/>
      <c r="H471" s="1457"/>
      <c r="M471" s="1458" t="s">
        <v>41</v>
      </c>
      <c r="N471" s="1458"/>
    </row>
  </sheetData>
  <mergeCells count="191">
    <mergeCell ref="A2:O2"/>
    <mergeCell ref="A3:O3"/>
    <mergeCell ref="A5:A6"/>
    <mergeCell ref="C5:D5"/>
    <mergeCell ref="E5:E6"/>
    <mergeCell ref="F5:H5"/>
    <mergeCell ref="I5:L5"/>
    <mergeCell ref="N5:N6"/>
    <mergeCell ref="C6:D6"/>
    <mergeCell ref="A48:C48"/>
    <mergeCell ref="F48:H48"/>
    <mergeCell ref="M48:N48"/>
    <mergeCell ref="A49:C49"/>
    <mergeCell ref="F49:H49"/>
    <mergeCell ref="M49:N49"/>
    <mergeCell ref="C7:D7"/>
    <mergeCell ref="A43:C43"/>
    <mergeCell ref="F43:H43"/>
    <mergeCell ref="A44:C44"/>
    <mergeCell ref="E44:K44"/>
    <mergeCell ref="M44:N44"/>
    <mergeCell ref="A85:O85"/>
    <mergeCell ref="A86:O86"/>
    <mergeCell ref="A88:A89"/>
    <mergeCell ref="C88:D88"/>
    <mergeCell ref="E88:E89"/>
    <mergeCell ref="F88:H88"/>
    <mergeCell ref="I88:L88"/>
    <mergeCell ref="N88:N89"/>
    <mergeCell ref="C89:D89"/>
    <mergeCell ref="A119:C119"/>
    <mergeCell ref="F119:H119"/>
    <mergeCell ref="M119:N119"/>
    <mergeCell ref="A120:C120"/>
    <mergeCell ref="F120:H120"/>
    <mergeCell ref="M120:N120"/>
    <mergeCell ref="C90:D90"/>
    <mergeCell ref="A114:C114"/>
    <mergeCell ref="F114:H114"/>
    <mergeCell ref="A115:C115"/>
    <mergeCell ref="E115:K115"/>
    <mergeCell ref="M115:N115"/>
    <mergeCell ref="A122:O122"/>
    <mergeCell ref="A123:O123"/>
    <mergeCell ref="A125:A126"/>
    <mergeCell ref="C125:D125"/>
    <mergeCell ref="E125:E126"/>
    <mergeCell ref="F125:H125"/>
    <mergeCell ref="I125:L125"/>
    <mergeCell ref="N125:N126"/>
    <mergeCell ref="C126:D126"/>
    <mergeCell ref="A161:C161"/>
    <mergeCell ref="F161:H161"/>
    <mergeCell ref="M161:N161"/>
    <mergeCell ref="A162:C162"/>
    <mergeCell ref="F162:H162"/>
    <mergeCell ref="M162:N162"/>
    <mergeCell ref="C127:D127"/>
    <mergeCell ref="A156:C156"/>
    <mergeCell ref="F156:H156"/>
    <mergeCell ref="A157:C157"/>
    <mergeCell ref="E157:K157"/>
    <mergeCell ref="M157:N157"/>
    <mergeCell ref="A174:O174"/>
    <mergeCell ref="A175:O175"/>
    <mergeCell ref="A177:A178"/>
    <mergeCell ref="C177:D177"/>
    <mergeCell ref="E177:E178"/>
    <mergeCell ref="F177:H177"/>
    <mergeCell ref="I177:L177"/>
    <mergeCell ref="N177:N178"/>
    <mergeCell ref="C178:D178"/>
    <mergeCell ref="A212:C212"/>
    <mergeCell ref="F212:H212"/>
    <mergeCell ref="M212:N212"/>
    <mergeCell ref="A213:C213"/>
    <mergeCell ref="F213:H213"/>
    <mergeCell ref="M213:N213"/>
    <mergeCell ref="C179:D179"/>
    <mergeCell ref="A207:C207"/>
    <mergeCell ref="F207:H207"/>
    <mergeCell ref="A208:C208"/>
    <mergeCell ref="E208:K208"/>
    <mergeCell ref="M208:N208"/>
    <mergeCell ref="A223:O223"/>
    <mergeCell ref="A224:O224"/>
    <mergeCell ref="A226:A227"/>
    <mergeCell ref="C226:D226"/>
    <mergeCell ref="E226:E227"/>
    <mergeCell ref="F226:H226"/>
    <mergeCell ref="I226:L226"/>
    <mergeCell ref="N226:N227"/>
    <mergeCell ref="C227:D227"/>
    <mergeCell ref="A268:C268"/>
    <mergeCell ref="F268:H268"/>
    <mergeCell ref="M268:N268"/>
    <mergeCell ref="A269:C269"/>
    <mergeCell ref="F269:H269"/>
    <mergeCell ref="M269:N269"/>
    <mergeCell ref="C228:D228"/>
    <mergeCell ref="A263:C263"/>
    <mergeCell ref="F263:H263"/>
    <mergeCell ref="A264:C264"/>
    <mergeCell ref="E264:K264"/>
    <mergeCell ref="M264:N264"/>
    <mergeCell ref="A274:O274"/>
    <mergeCell ref="A275:O275"/>
    <mergeCell ref="A277:A278"/>
    <mergeCell ref="C277:D277"/>
    <mergeCell ref="E277:E278"/>
    <mergeCell ref="F277:H277"/>
    <mergeCell ref="I277:L277"/>
    <mergeCell ref="N277:N278"/>
    <mergeCell ref="C278:D278"/>
    <mergeCell ref="A308:C308"/>
    <mergeCell ref="F308:H308"/>
    <mergeCell ref="M308:N308"/>
    <mergeCell ref="A309:C309"/>
    <mergeCell ref="F309:H309"/>
    <mergeCell ref="M309:N309"/>
    <mergeCell ref="C279:D279"/>
    <mergeCell ref="A303:C303"/>
    <mergeCell ref="F303:H303"/>
    <mergeCell ref="A304:C304"/>
    <mergeCell ref="E304:K304"/>
    <mergeCell ref="M304:N304"/>
    <mergeCell ref="A326:O326"/>
    <mergeCell ref="A327:O327"/>
    <mergeCell ref="A329:A330"/>
    <mergeCell ref="C329:D329"/>
    <mergeCell ref="E329:E330"/>
    <mergeCell ref="F329:H329"/>
    <mergeCell ref="I329:L329"/>
    <mergeCell ref="N329:N330"/>
    <mergeCell ref="C330:D330"/>
    <mergeCell ref="A359:C359"/>
    <mergeCell ref="F359:H359"/>
    <mergeCell ref="M359:N359"/>
    <mergeCell ref="A360:C360"/>
    <mergeCell ref="F360:H360"/>
    <mergeCell ref="M360:N360"/>
    <mergeCell ref="C331:D331"/>
    <mergeCell ref="A354:C354"/>
    <mergeCell ref="F354:H354"/>
    <mergeCell ref="A355:C355"/>
    <mergeCell ref="E355:K355"/>
    <mergeCell ref="M355:N355"/>
    <mergeCell ref="A377:O377"/>
    <mergeCell ref="A378:O378"/>
    <mergeCell ref="A380:A381"/>
    <mergeCell ref="C380:D380"/>
    <mergeCell ref="E380:E381"/>
    <mergeCell ref="F380:H380"/>
    <mergeCell ref="I380:L380"/>
    <mergeCell ref="N380:N381"/>
    <mergeCell ref="C381:D381"/>
    <mergeCell ref="A410:C410"/>
    <mergeCell ref="F410:H410"/>
    <mergeCell ref="M410:N410"/>
    <mergeCell ref="A411:C411"/>
    <mergeCell ref="F411:H411"/>
    <mergeCell ref="M411:N411"/>
    <mergeCell ref="C382:D382"/>
    <mergeCell ref="A405:C405"/>
    <mergeCell ref="F405:H405"/>
    <mergeCell ref="A406:C406"/>
    <mergeCell ref="E406:K406"/>
    <mergeCell ref="M406:N406"/>
    <mergeCell ref="A425:O425"/>
    <mergeCell ref="A426:O426"/>
    <mergeCell ref="A428:A429"/>
    <mergeCell ref="C428:D428"/>
    <mergeCell ref="E428:E429"/>
    <mergeCell ref="F428:H428"/>
    <mergeCell ref="I428:L428"/>
    <mergeCell ref="N428:N429"/>
    <mergeCell ref="C429:D429"/>
    <mergeCell ref="A471:C471"/>
    <mergeCell ref="F471:H471"/>
    <mergeCell ref="M471:N471"/>
    <mergeCell ref="N458:N460"/>
    <mergeCell ref="O458:O461"/>
    <mergeCell ref="C430:D430"/>
    <mergeCell ref="A465:C465"/>
    <mergeCell ref="F465:H465"/>
    <mergeCell ref="A466:C466"/>
    <mergeCell ref="E466:K466"/>
    <mergeCell ref="M466:N466"/>
    <mergeCell ref="A470:C470"/>
    <mergeCell ref="F470:H470"/>
    <mergeCell ref="M470:N470"/>
  </mergeCells>
  <pageMargins left="0.19685039370078741" right="0.19685039370078741" top="0.15748031496062992" bottom="0.19685039370078741" header="0.31496062992125984" footer="0.19685039370078741"/>
  <pageSetup paperSize="5" scale="78" orientation="landscape" horizontalDpi="4294967293" r:id="rId1"/>
  <rowBreaks count="1" manualBreakCount="1">
    <brk id="121" max="14" man="1"/>
  </rowBreaks>
</worksheet>
</file>

<file path=xl/worksheets/sheet10.xml><?xml version="1.0" encoding="utf-8"?>
<worksheet xmlns="http://schemas.openxmlformats.org/spreadsheetml/2006/main" xmlns:r="http://schemas.openxmlformats.org/officeDocument/2006/relationships">
  <dimension ref="A2:P540"/>
  <sheetViews>
    <sheetView tabSelected="1" zoomScale="79" zoomScaleNormal="84" zoomScaleSheetLayoutView="79" workbookViewId="0">
      <selection activeCell="A3" sqref="A3:O3"/>
    </sheetView>
  </sheetViews>
  <sheetFormatPr defaultRowHeight="15"/>
  <cols>
    <col min="1" max="1" width="4.140625" style="1" customWidth="1"/>
    <col min="2" max="2" width="17.7109375" style="1" customWidth="1"/>
    <col min="3" max="3" width="13" style="1" customWidth="1"/>
    <col min="4" max="4" width="3.85546875" style="1" customWidth="1"/>
    <col min="5" max="5" width="29.140625" style="1" customWidth="1"/>
    <col min="6" max="6" width="9.42578125" style="1" customWidth="1"/>
    <col min="7" max="7" width="9.5703125" style="1" customWidth="1"/>
    <col min="8" max="8" width="10.5703125" style="1" customWidth="1"/>
    <col min="9" max="9" width="7.5703125" style="1" customWidth="1"/>
    <col min="10" max="10" width="8.5703125" style="1" customWidth="1"/>
    <col min="11" max="11" width="10.42578125" style="1" customWidth="1"/>
    <col min="12" max="13" width="10.140625" style="1" bestFit="1" customWidth="1"/>
    <col min="14" max="14" width="54" style="1" customWidth="1"/>
    <col min="15" max="15" width="20.28515625" style="1" customWidth="1"/>
    <col min="16" max="16384" width="9.140625" style="1"/>
  </cols>
  <sheetData>
    <row r="2" spans="1:15" ht="15.75">
      <c r="A2" s="1445" t="s">
        <v>78</v>
      </c>
      <c r="B2" s="1445"/>
      <c r="C2" s="1445"/>
      <c r="D2" s="1445"/>
      <c r="E2" s="1445"/>
      <c r="F2" s="1445"/>
      <c r="G2" s="1445"/>
      <c r="H2" s="1445"/>
      <c r="I2" s="1445"/>
      <c r="J2" s="1445"/>
      <c r="K2" s="1445"/>
      <c r="L2" s="1445"/>
      <c r="M2" s="1445"/>
      <c r="N2" s="1445"/>
      <c r="O2" s="1445"/>
    </row>
    <row r="3" spans="1:15" ht="15.75">
      <c r="A3" s="1445" t="s">
        <v>172</v>
      </c>
      <c r="B3" s="1445"/>
      <c r="C3" s="1445"/>
      <c r="D3" s="1445"/>
      <c r="E3" s="1445"/>
      <c r="F3" s="1445"/>
      <c r="G3" s="1445"/>
      <c r="H3" s="1445"/>
      <c r="I3" s="1445"/>
      <c r="J3" s="1445"/>
      <c r="K3" s="1445"/>
      <c r="L3" s="1445"/>
      <c r="M3" s="1445"/>
      <c r="N3" s="1445"/>
      <c r="O3" s="1445"/>
    </row>
    <row r="4" spans="1:15" ht="14.25" customHeight="1">
      <c r="A4" s="3"/>
      <c r="B4" s="3"/>
      <c r="C4" s="3"/>
      <c r="D4" s="3"/>
      <c r="E4" s="2"/>
      <c r="F4" s="2"/>
      <c r="G4" s="2"/>
      <c r="H4" s="2"/>
      <c r="I4" s="2"/>
      <c r="J4" s="2"/>
      <c r="K4" s="2"/>
      <c r="L4" s="2"/>
      <c r="M4" s="2"/>
      <c r="N4" s="2"/>
      <c r="O4" s="2"/>
    </row>
    <row r="5" spans="1:15" ht="15.75">
      <c r="A5" s="1511" t="s">
        <v>0</v>
      </c>
      <c r="B5" s="4" t="s">
        <v>1</v>
      </c>
      <c r="C5" s="1512" t="s">
        <v>2</v>
      </c>
      <c r="D5" s="1513"/>
      <c r="E5" s="1511" t="s">
        <v>3</v>
      </c>
      <c r="F5" s="1514" t="s">
        <v>4</v>
      </c>
      <c r="G5" s="1515"/>
      <c r="H5" s="1516"/>
      <c r="I5" s="1517" t="s">
        <v>5</v>
      </c>
      <c r="J5" s="1517"/>
      <c r="K5" s="1517"/>
      <c r="L5" s="1517"/>
      <c r="M5" s="4" t="s">
        <v>6</v>
      </c>
      <c r="N5" s="1511" t="s">
        <v>7</v>
      </c>
      <c r="O5" s="4" t="s">
        <v>8</v>
      </c>
    </row>
    <row r="6" spans="1:15" ht="15.75">
      <c r="A6" s="1479"/>
      <c r="B6" s="5" t="s">
        <v>9</v>
      </c>
      <c r="C6" s="1484" t="s">
        <v>10</v>
      </c>
      <c r="D6" s="1485"/>
      <c r="E6" s="1479"/>
      <c r="F6" s="1036" t="s">
        <v>11</v>
      </c>
      <c r="G6" s="1036" t="s">
        <v>12</v>
      </c>
      <c r="H6" s="1036" t="s">
        <v>6</v>
      </c>
      <c r="I6" s="1036" t="s">
        <v>13</v>
      </c>
      <c r="J6" s="1036" t="s">
        <v>14</v>
      </c>
      <c r="K6" s="1036" t="s">
        <v>15</v>
      </c>
      <c r="L6" s="1036" t="s">
        <v>16</v>
      </c>
      <c r="M6" s="5" t="s">
        <v>17</v>
      </c>
      <c r="N6" s="1479"/>
      <c r="O6" s="5" t="s">
        <v>18</v>
      </c>
    </row>
    <row r="7" spans="1:15" ht="16.5" thickBot="1">
      <c r="A7" s="6">
        <v>1</v>
      </c>
      <c r="B7" s="6">
        <v>2</v>
      </c>
      <c r="C7" s="1461">
        <v>3</v>
      </c>
      <c r="D7" s="1462"/>
      <c r="E7" s="6">
        <v>4</v>
      </c>
      <c r="F7" s="6">
        <v>5</v>
      </c>
      <c r="G7" s="6">
        <v>7</v>
      </c>
      <c r="H7" s="6">
        <v>8</v>
      </c>
      <c r="I7" s="6">
        <v>9</v>
      </c>
      <c r="J7" s="6">
        <v>10</v>
      </c>
      <c r="K7" s="6">
        <v>11</v>
      </c>
      <c r="L7" s="6">
        <v>12</v>
      </c>
      <c r="M7" s="6">
        <v>13</v>
      </c>
      <c r="N7" s="6">
        <v>14</v>
      </c>
      <c r="O7" s="6">
        <v>15</v>
      </c>
    </row>
    <row r="8" spans="1:15" ht="11.25" customHeight="1">
      <c r="A8" s="235"/>
      <c r="B8" s="236"/>
      <c r="C8" s="237"/>
      <c r="D8" s="238"/>
      <c r="E8" s="239"/>
      <c r="F8" s="240"/>
      <c r="G8" s="240"/>
      <c r="H8" s="240"/>
      <c r="I8" s="241"/>
      <c r="J8" s="241"/>
      <c r="K8" s="241"/>
      <c r="L8" s="240"/>
      <c r="M8" s="240"/>
      <c r="N8" s="242"/>
      <c r="O8" s="243"/>
    </row>
    <row r="9" spans="1:15" ht="15.75">
      <c r="A9" s="113">
        <v>1</v>
      </c>
      <c r="B9" s="625" t="s">
        <v>31</v>
      </c>
      <c r="C9" s="645">
        <v>76</v>
      </c>
      <c r="D9" s="38" t="s">
        <v>28</v>
      </c>
      <c r="E9" s="73" t="s">
        <v>23</v>
      </c>
      <c r="F9" s="626">
        <v>0.5</v>
      </c>
      <c r="G9" s="627">
        <v>0</v>
      </c>
      <c r="H9" s="626">
        <f>SUM(F9:G9)</f>
        <v>0.5</v>
      </c>
      <c r="I9" s="628">
        <v>0</v>
      </c>
      <c r="J9" s="628">
        <v>0</v>
      </c>
      <c r="K9" s="627">
        <v>0</v>
      </c>
      <c r="L9" s="626">
        <v>0.5</v>
      </c>
      <c r="M9" s="629">
        <f>SUM(I9:L9)</f>
        <v>0.5</v>
      </c>
      <c r="N9" s="71" t="s">
        <v>96</v>
      </c>
      <c r="O9" s="113" t="s">
        <v>148</v>
      </c>
    </row>
    <row r="10" spans="1:15" ht="15.75">
      <c r="A10" s="113"/>
      <c r="B10" s="625"/>
      <c r="C10" s="321"/>
      <c r="D10" s="38"/>
      <c r="E10" s="73" t="s">
        <v>147</v>
      </c>
      <c r="F10" s="626"/>
      <c r="G10" s="627"/>
      <c r="H10" s="629"/>
      <c r="I10" s="628"/>
      <c r="J10" s="628"/>
      <c r="K10" s="628"/>
      <c r="L10" s="626"/>
      <c r="M10" s="629"/>
      <c r="N10" s="71" t="s">
        <v>97</v>
      </c>
      <c r="O10" s="290"/>
    </row>
    <row r="11" spans="1:15" ht="15.75">
      <c r="A11" s="113"/>
      <c r="B11" s="625"/>
      <c r="C11" s="321"/>
      <c r="D11" s="38"/>
      <c r="E11" s="73"/>
      <c r="F11" s="626"/>
      <c r="G11" s="627"/>
      <c r="H11" s="629"/>
      <c r="I11" s="628"/>
      <c r="J11" s="628"/>
      <c r="K11" s="628"/>
      <c r="L11" s="626"/>
      <c r="M11" s="629"/>
      <c r="N11" s="71" t="s">
        <v>98</v>
      </c>
      <c r="O11" s="290"/>
    </row>
    <row r="12" spans="1:15" ht="15.75">
      <c r="A12" s="113"/>
      <c r="B12" s="625"/>
      <c r="C12" s="321"/>
      <c r="D12" s="38"/>
      <c r="E12" s="73"/>
      <c r="F12" s="626"/>
      <c r="G12" s="627"/>
      <c r="H12" s="629"/>
      <c r="I12" s="628"/>
      <c r="J12" s="628"/>
      <c r="K12" s="628"/>
      <c r="L12" s="626"/>
      <c r="M12" s="629"/>
      <c r="N12" s="71" t="s">
        <v>99</v>
      </c>
      <c r="O12" s="290"/>
    </row>
    <row r="13" spans="1:15" ht="15.75">
      <c r="A13" s="113"/>
      <c r="B13" s="625"/>
      <c r="C13" s="321"/>
      <c r="D13" s="38"/>
      <c r="E13" s="73"/>
      <c r="F13" s="626"/>
      <c r="G13" s="627"/>
      <c r="H13" s="629"/>
      <c r="I13" s="628"/>
      <c r="J13" s="628"/>
      <c r="K13" s="628"/>
      <c r="L13" s="626"/>
      <c r="M13" s="629"/>
      <c r="N13" s="71" t="s">
        <v>100</v>
      </c>
      <c r="O13" s="290"/>
    </row>
    <row r="14" spans="1:15" ht="15.75">
      <c r="A14" s="113"/>
      <c r="B14" s="625"/>
      <c r="C14" s="321"/>
      <c r="D14" s="38"/>
      <c r="E14" s="73"/>
      <c r="F14" s="626"/>
      <c r="G14" s="627"/>
      <c r="H14" s="629"/>
      <c r="I14" s="628"/>
      <c r="J14" s="628"/>
      <c r="K14" s="628"/>
      <c r="L14" s="626"/>
      <c r="M14" s="629"/>
      <c r="N14" s="71" t="s">
        <v>101</v>
      </c>
      <c r="O14" s="290"/>
    </row>
    <row r="15" spans="1:15" ht="15.75">
      <c r="A15" s="113"/>
      <c r="B15" s="625"/>
      <c r="C15" s="321"/>
      <c r="D15" s="38"/>
      <c r="E15" s="73" t="s">
        <v>51</v>
      </c>
      <c r="F15" s="626">
        <v>0.5</v>
      </c>
      <c r="G15" s="627">
        <v>0</v>
      </c>
      <c r="H15" s="626">
        <f>SUM(F15:G15)</f>
        <v>0.5</v>
      </c>
      <c r="I15" s="628">
        <v>0</v>
      </c>
      <c r="J15" s="628">
        <v>0</v>
      </c>
      <c r="K15" s="627">
        <v>0</v>
      </c>
      <c r="L15" s="626">
        <v>0.5</v>
      </c>
      <c r="M15" s="629">
        <f>SUM(I15:L15)</f>
        <v>0.5</v>
      </c>
      <c r="N15" s="71" t="s">
        <v>102</v>
      </c>
      <c r="O15" s="113" t="s">
        <v>148</v>
      </c>
    </row>
    <row r="16" spans="1:15" ht="15.75">
      <c r="A16" s="113"/>
      <c r="B16" s="625"/>
      <c r="C16" s="321"/>
      <c r="D16" s="38"/>
      <c r="E16" s="73" t="s">
        <v>149</v>
      </c>
      <c r="F16" s="626"/>
      <c r="G16" s="627"/>
      <c r="H16" s="629"/>
      <c r="I16" s="628"/>
      <c r="J16" s="628"/>
      <c r="K16" s="628"/>
      <c r="L16" s="626"/>
      <c r="M16" s="629"/>
      <c r="N16" s="71" t="s">
        <v>103</v>
      </c>
      <c r="O16" s="290"/>
    </row>
    <row r="17" spans="1:15" ht="15.75">
      <c r="A17" s="113"/>
      <c r="B17" s="625"/>
      <c r="C17" s="321"/>
      <c r="D17" s="38"/>
      <c r="E17" s="73"/>
      <c r="F17" s="626"/>
      <c r="G17" s="627"/>
      <c r="H17" s="629"/>
      <c r="I17" s="628"/>
      <c r="J17" s="628"/>
      <c r="K17" s="628"/>
      <c r="L17" s="626"/>
      <c r="M17" s="629"/>
      <c r="N17" s="71" t="s">
        <v>104</v>
      </c>
      <c r="O17" s="290"/>
    </row>
    <row r="18" spans="1:15" ht="15.75">
      <c r="A18" s="113"/>
      <c r="B18" s="625"/>
      <c r="C18" s="321"/>
      <c r="D18" s="38"/>
      <c r="E18" s="73" t="s">
        <v>164</v>
      </c>
      <c r="F18" s="626">
        <v>1</v>
      </c>
      <c r="G18" s="627">
        <v>0</v>
      </c>
      <c r="H18" s="626">
        <f>SUM(F18:G18)</f>
        <v>1</v>
      </c>
      <c r="I18" s="628">
        <v>0</v>
      </c>
      <c r="J18" s="628">
        <v>0</v>
      </c>
      <c r="K18" s="627">
        <v>0</v>
      </c>
      <c r="L18" s="626">
        <v>1</v>
      </c>
      <c r="M18" s="629">
        <f>SUM(I18:L18)</f>
        <v>1</v>
      </c>
      <c r="N18" s="71" t="s">
        <v>166</v>
      </c>
      <c r="O18" s="113" t="s">
        <v>148</v>
      </c>
    </row>
    <row r="19" spans="1:15" ht="15.75">
      <c r="A19" s="113"/>
      <c r="B19" s="625"/>
      <c r="C19" s="321"/>
      <c r="D19" s="38"/>
      <c r="E19" s="73" t="s">
        <v>165</v>
      </c>
      <c r="F19" s="626"/>
      <c r="G19" s="627"/>
      <c r="H19" s="629"/>
      <c r="I19" s="628"/>
      <c r="J19" s="628"/>
      <c r="K19" s="628"/>
      <c r="L19" s="626"/>
      <c r="M19" s="629"/>
      <c r="N19" s="71" t="s">
        <v>215</v>
      </c>
      <c r="O19" s="290"/>
    </row>
    <row r="20" spans="1:15" ht="15.75">
      <c r="A20" s="113"/>
      <c r="B20" s="625"/>
      <c r="C20" s="321"/>
      <c r="D20" s="38"/>
      <c r="E20" s="73"/>
      <c r="F20" s="626"/>
      <c r="G20" s="627"/>
      <c r="H20" s="629"/>
      <c r="I20" s="628"/>
      <c r="J20" s="628"/>
      <c r="K20" s="628"/>
      <c r="L20" s="626"/>
      <c r="M20" s="629"/>
      <c r="N20" s="71" t="s">
        <v>214</v>
      </c>
      <c r="O20" s="290"/>
    </row>
    <row r="21" spans="1:15" ht="15.75">
      <c r="A21" s="113"/>
      <c r="B21" s="625"/>
      <c r="C21" s="321"/>
      <c r="D21" s="38"/>
      <c r="E21" s="1440" t="s">
        <v>95</v>
      </c>
      <c r="F21" s="626">
        <v>0.75</v>
      </c>
      <c r="G21" s="627">
        <v>0</v>
      </c>
      <c r="H21" s="626">
        <f>SUM(F21:G21)</f>
        <v>0.75</v>
      </c>
      <c r="I21" s="628">
        <v>0</v>
      </c>
      <c r="J21" s="628">
        <v>0</v>
      </c>
      <c r="K21" s="627">
        <v>0</v>
      </c>
      <c r="L21" s="626">
        <v>0.75</v>
      </c>
      <c r="M21" s="629">
        <f>SUM(I21:L21)</f>
        <v>0.75</v>
      </c>
      <c r="N21" s="71" t="s">
        <v>105</v>
      </c>
      <c r="O21" s="113" t="s">
        <v>148</v>
      </c>
    </row>
    <row r="22" spans="1:15" ht="15.75">
      <c r="A22" s="113"/>
      <c r="B22" s="625"/>
      <c r="C22" s="321"/>
      <c r="D22" s="38"/>
      <c r="E22" s="1440"/>
      <c r="F22" s="626"/>
      <c r="G22" s="627"/>
      <c r="H22" s="629"/>
      <c r="I22" s="628"/>
      <c r="J22" s="628"/>
      <c r="K22" s="628"/>
      <c r="L22" s="626"/>
      <c r="M22" s="629"/>
      <c r="N22" s="71" t="s">
        <v>106</v>
      </c>
      <c r="O22" s="290"/>
    </row>
    <row r="23" spans="1:15" ht="15.75">
      <c r="A23" s="113"/>
      <c r="B23" s="625"/>
      <c r="C23" s="321"/>
      <c r="D23" s="38"/>
      <c r="E23" s="73" t="s">
        <v>150</v>
      </c>
      <c r="F23" s="626"/>
      <c r="G23" s="627"/>
      <c r="H23" s="629"/>
      <c r="I23" s="628"/>
      <c r="J23" s="628"/>
      <c r="K23" s="628"/>
      <c r="L23" s="626"/>
      <c r="M23" s="629"/>
      <c r="N23" s="71" t="s">
        <v>107</v>
      </c>
      <c r="O23" s="290"/>
    </row>
    <row r="24" spans="1:15" ht="15.75">
      <c r="A24" s="113"/>
      <c r="B24" s="625"/>
      <c r="C24" s="321"/>
      <c r="D24" s="38"/>
      <c r="E24" s="73" t="s">
        <v>151</v>
      </c>
      <c r="F24" s="626"/>
      <c r="G24" s="627"/>
      <c r="H24" s="629"/>
      <c r="I24" s="628"/>
      <c r="J24" s="628"/>
      <c r="K24" s="628"/>
      <c r="L24" s="626"/>
      <c r="M24" s="629"/>
      <c r="N24" s="71"/>
      <c r="O24" s="290"/>
    </row>
    <row r="25" spans="1:15" ht="15.75">
      <c r="A25" s="113"/>
      <c r="B25" s="625"/>
      <c r="C25" s="321"/>
      <c r="D25" s="38"/>
      <c r="E25" s="73" t="s">
        <v>52</v>
      </c>
      <c r="F25" s="626">
        <v>0.85</v>
      </c>
      <c r="G25" s="627">
        <v>0</v>
      </c>
      <c r="H25" s="626">
        <f>SUM(F25:G25)</f>
        <v>0.85</v>
      </c>
      <c r="I25" s="628">
        <v>0</v>
      </c>
      <c r="J25" s="628">
        <v>0</v>
      </c>
      <c r="K25" s="627">
        <v>0</v>
      </c>
      <c r="L25" s="626">
        <v>0.85</v>
      </c>
      <c r="M25" s="629">
        <f>SUM(I25:L25)</f>
        <v>0.85</v>
      </c>
      <c r="N25" s="71" t="s">
        <v>108</v>
      </c>
      <c r="O25" s="113" t="s">
        <v>148</v>
      </c>
    </row>
    <row r="26" spans="1:15" ht="15.75">
      <c r="A26" s="113"/>
      <c r="B26" s="625"/>
      <c r="C26" s="321"/>
      <c r="D26" s="38"/>
      <c r="E26" s="73" t="s">
        <v>152</v>
      </c>
      <c r="F26" s="290"/>
      <c r="G26" s="290"/>
      <c r="H26" s="509"/>
      <c r="I26" s="510"/>
      <c r="J26" s="510"/>
      <c r="K26" s="510"/>
      <c r="L26" s="290"/>
      <c r="M26" s="509"/>
      <c r="N26" s="71" t="s">
        <v>109</v>
      </c>
      <c r="O26" s="290"/>
    </row>
    <row r="27" spans="1:15" ht="15.75">
      <c r="A27" s="113"/>
      <c r="B27" s="625"/>
      <c r="C27" s="321"/>
      <c r="D27" s="38"/>
      <c r="E27" s="73" t="s">
        <v>153</v>
      </c>
      <c r="F27" s="290"/>
      <c r="G27" s="290"/>
      <c r="H27" s="509"/>
      <c r="I27" s="510"/>
      <c r="J27" s="510"/>
      <c r="K27" s="510"/>
      <c r="L27" s="290"/>
      <c r="M27" s="509"/>
      <c r="N27" s="71" t="s">
        <v>110</v>
      </c>
      <c r="O27" s="290"/>
    </row>
    <row r="28" spans="1:15" ht="15.75">
      <c r="A28" s="113"/>
      <c r="B28" s="625"/>
      <c r="C28" s="321"/>
      <c r="D28" s="38"/>
      <c r="E28" s="73"/>
      <c r="F28" s="290"/>
      <c r="G28" s="290"/>
      <c r="H28" s="509"/>
      <c r="I28" s="510"/>
      <c r="J28" s="510"/>
      <c r="K28" s="510"/>
      <c r="L28" s="290"/>
      <c r="M28" s="509"/>
      <c r="N28" s="71" t="s">
        <v>171</v>
      </c>
      <c r="O28" s="290"/>
    </row>
    <row r="29" spans="1:15" ht="19.5" customHeight="1" thickBot="1">
      <c r="A29" s="113"/>
      <c r="B29" s="114"/>
      <c r="C29" s="115"/>
      <c r="D29" s="38"/>
      <c r="E29" s="116"/>
      <c r="F29" s="102"/>
      <c r="G29" s="102"/>
      <c r="H29" s="102"/>
      <c r="I29" s="111"/>
      <c r="J29" s="111"/>
      <c r="K29" s="111"/>
      <c r="L29" s="102"/>
      <c r="M29" s="102"/>
      <c r="N29" s="117"/>
      <c r="O29" s="39"/>
    </row>
    <row r="30" spans="1:15" ht="16.5" thickBot="1">
      <c r="A30" s="18"/>
      <c r="B30" s="19" t="s">
        <v>6</v>
      </c>
      <c r="C30" s="131" t="s">
        <v>19</v>
      </c>
      <c r="D30" s="21"/>
      <c r="E30" s="22"/>
      <c r="F30" s="386">
        <f>SUM(F9:F25)</f>
        <v>3.6</v>
      </c>
      <c r="G30" s="386">
        <f t="shared" ref="G30:M30" si="0">SUM(G9:G25)</f>
        <v>0</v>
      </c>
      <c r="H30" s="386">
        <f t="shared" si="0"/>
        <v>3.6</v>
      </c>
      <c r="I30" s="386">
        <f t="shared" si="0"/>
        <v>0</v>
      </c>
      <c r="J30" s="386">
        <f t="shared" si="0"/>
        <v>0</v>
      </c>
      <c r="K30" s="386">
        <f t="shared" si="0"/>
        <v>0</v>
      </c>
      <c r="L30" s="386">
        <f t="shared" si="0"/>
        <v>3.6</v>
      </c>
      <c r="M30" s="386">
        <f t="shared" si="0"/>
        <v>3.6</v>
      </c>
      <c r="N30" s="388"/>
      <c r="O30" s="389">
        <v>0</v>
      </c>
    </row>
    <row r="31" spans="1:15" ht="15" customHeight="1">
      <c r="A31" s="10"/>
      <c r="B31" s="11"/>
      <c r="C31" s="12"/>
      <c r="D31" s="13"/>
      <c r="E31" s="14"/>
      <c r="F31" s="15"/>
      <c r="G31" s="15"/>
      <c r="H31" s="15"/>
      <c r="I31" s="15"/>
      <c r="J31" s="15"/>
      <c r="K31" s="15"/>
      <c r="L31" s="15"/>
      <c r="M31" s="15"/>
      <c r="N31" s="16"/>
      <c r="O31" s="17"/>
    </row>
    <row r="32" spans="1:15" ht="22.5" customHeight="1">
      <c r="A32" s="630">
        <v>2</v>
      </c>
      <c r="B32" s="631" t="s">
        <v>32</v>
      </c>
      <c r="C32" s="632">
        <v>834</v>
      </c>
      <c r="D32" s="633" t="s">
        <v>28</v>
      </c>
      <c r="E32" s="73" t="s">
        <v>76</v>
      </c>
      <c r="F32" s="626">
        <v>0.5</v>
      </c>
      <c r="G32" s="1011">
        <v>1</v>
      </c>
      <c r="H32" s="626">
        <f>SUM(F32:G32)</f>
        <v>1.5</v>
      </c>
      <c r="I32" s="628">
        <v>0</v>
      </c>
      <c r="J32" s="628">
        <v>0</v>
      </c>
      <c r="K32" s="627">
        <v>0</v>
      </c>
      <c r="L32" s="626">
        <v>1.5</v>
      </c>
      <c r="M32" s="1052">
        <f>SUM(I32:L32)</f>
        <v>1.5</v>
      </c>
      <c r="N32" s="71" t="s">
        <v>111</v>
      </c>
      <c r="O32" s="113" t="s">
        <v>148</v>
      </c>
    </row>
    <row r="33" spans="1:15" ht="20.25" customHeight="1">
      <c r="A33" s="630"/>
      <c r="B33" s="631"/>
      <c r="C33" s="632"/>
      <c r="D33" s="633"/>
      <c r="E33" s="73"/>
      <c r="F33" s="626"/>
      <c r="G33" s="627"/>
      <c r="H33" s="629"/>
      <c r="I33" s="628"/>
      <c r="J33" s="628"/>
      <c r="K33" s="628"/>
      <c r="L33" s="626"/>
      <c r="M33" s="629"/>
      <c r="N33" s="71" t="s">
        <v>112</v>
      </c>
      <c r="O33" s="636"/>
    </row>
    <row r="34" spans="1:15" ht="16.5" thickBot="1">
      <c r="A34" s="113"/>
      <c r="B34" s="246"/>
      <c r="C34" s="247"/>
      <c r="D34" s="248"/>
      <c r="E34" s="249"/>
      <c r="F34" s="111"/>
      <c r="G34" s="111"/>
      <c r="H34" s="111"/>
      <c r="I34" s="111"/>
      <c r="J34" s="111"/>
      <c r="K34" s="111"/>
      <c r="L34" s="111"/>
      <c r="M34" s="111"/>
      <c r="N34" s="250"/>
      <c r="O34" s="251"/>
    </row>
    <row r="35" spans="1:15" ht="21" customHeight="1" thickBot="1">
      <c r="A35" s="18"/>
      <c r="B35" s="124" t="s">
        <v>19</v>
      </c>
      <c r="C35" s="125" t="s">
        <v>19</v>
      </c>
      <c r="D35" s="126"/>
      <c r="E35" s="127" t="s">
        <v>19</v>
      </c>
      <c r="F35" s="179">
        <f t="shared" ref="F35:M35" si="1">SUM(F32:F33)</f>
        <v>0.5</v>
      </c>
      <c r="G35" s="179">
        <f t="shared" si="1"/>
        <v>1</v>
      </c>
      <c r="H35" s="179">
        <f t="shared" si="1"/>
        <v>1.5</v>
      </c>
      <c r="I35" s="179">
        <f t="shared" si="1"/>
        <v>0</v>
      </c>
      <c r="J35" s="179">
        <f t="shared" si="1"/>
        <v>0</v>
      </c>
      <c r="K35" s="179">
        <f t="shared" si="1"/>
        <v>0</v>
      </c>
      <c r="L35" s="179">
        <f t="shared" si="1"/>
        <v>1.5</v>
      </c>
      <c r="M35" s="179">
        <f t="shared" si="1"/>
        <v>1.5</v>
      </c>
      <c r="N35" s="25"/>
      <c r="O35" s="26">
        <v>0</v>
      </c>
    </row>
    <row r="36" spans="1:15" ht="14.25" customHeight="1">
      <c r="A36" s="71"/>
      <c r="B36" s="71"/>
      <c r="C36" s="72"/>
      <c r="D36" s="430"/>
      <c r="E36" s="71"/>
      <c r="F36" s="71"/>
      <c r="G36" s="71"/>
      <c r="H36" s="71"/>
      <c r="I36" s="71"/>
      <c r="J36" s="71"/>
      <c r="K36" s="71"/>
      <c r="L36" s="71"/>
      <c r="M36" s="71"/>
      <c r="N36" s="71"/>
      <c r="O36" s="74"/>
    </row>
    <row r="37" spans="1:15" ht="15.75">
      <c r="A37" s="289">
        <v>3</v>
      </c>
      <c r="B37" s="415" t="s">
        <v>33</v>
      </c>
      <c r="C37" s="321" t="s">
        <v>19</v>
      </c>
      <c r="D37" s="38"/>
      <c r="E37" s="322" t="s">
        <v>19</v>
      </c>
      <c r="F37" s="290" t="s">
        <v>19</v>
      </c>
      <c r="G37" s="290" t="s">
        <v>19</v>
      </c>
      <c r="H37" s="290" t="s">
        <v>19</v>
      </c>
      <c r="I37" s="111">
        <v>0</v>
      </c>
      <c r="J37" s="111">
        <v>0</v>
      </c>
      <c r="K37" s="111">
        <v>0</v>
      </c>
      <c r="L37" s="290" t="s">
        <v>19</v>
      </c>
      <c r="M37" s="290" t="s">
        <v>19</v>
      </c>
      <c r="N37" s="290" t="s">
        <v>19</v>
      </c>
      <c r="O37" s="290" t="s">
        <v>19</v>
      </c>
    </row>
    <row r="38" spans="1:15" ht="26.25" customHeight="1" thickBot="1">
      <c r="A38" s="219"/>
      <c r="B38" s="220"/>
      <c r="C38" s="76"/>
      <c r="D38" s="73"/>
      <c r="E38" s="71"/>
      <c r="F38" s="73"/>
      <c r="G38" s="73"/>
      <c r="H38" s="73"/>
      <c r="I38" s="77"/>
      <c r="J38" s="77"/>
      <c r="K38" s="77"/>
      <c r="L38" s="78"/>
      <c r="M38" s="77"/>
      <c r="N38" s="73"/>
      <c r="O38" s="79"/>
    </row>
    <row r="39" spans="1:15" ht="16.5" thickBot="1">
      <c r="A39" s="80"/>
      <c r="B39" s="50" t="s">
        <v>27</v>
      </c>
      <c r="C39" s="131" t="s">
        <v>19</v>
      </c>
      <c r="D39" s="21"/>
      <c r="E39" s="132" t="s">
        <v>19</v>
      </c>
      <c r="F39" s="23">
        <f>SUM(F37:F38)</f>
        <v>0</v>
      </c>
      <c r="G39" s="23">
        <f>SUM(G37:G37)</f>
        <v>0</v>
      </c>
      <c r="H39" s="23">
        <f>SUM(H37:H37)</f>
        <v>0</v>
      </c>
      <c r="I39" s="24">
        <v>0</v>
      </c>
      <c r="J39" s="24">
        <v>0</v>
      </c>
      <c r="K39" s="24">
        <v>0</v>
      </c>
      <c r="L39" s="23">
        <f>SUM(L37:L37)</f>
        <v>0</v>
      </c>
      <c r="M39" s="23">
        <f>SUM(M37:M37)</f>
        <v>0</v>
      </c>
      <c r="N39" s="83"/>
      <c r="O39" s="26"/>
    </row>
    <row r="40" spans="1:15" ht="16.5" customHeight="1">
      <c r="A40" s="45"/>
      <c r="B40" s="45"/>
      <c r="C40" s="1034"/>
      <c r="D40" s="1035"/>
      <c r="E40" s="145"/>
      <c r="F40" s="45"/>
      <c r="G40" s="45"/>
      <c r="H40" s="45"/>
      <c r="I40" s="145"/>
      <c r="J40" s="45"/>
      <c r="K40" s="45"/>
      <c r="L40" s="45"/>
      <c r="M40" s="45"/>
      <c r="N40" s="255"/>
      <c r="O40" s="45"/>
    </row>
    <row r="41" spans="1:15" ht="15.75">
      <c r="A41" s="434">
        <v>4</v>
      </c>
      <c r="B41" s="260" t="s">
        <v>34</v>
      </c>
      <c r="C41" s="321" t="s">
        <v>19</v>
      </c>
      <c r="D41" s="38"/>
      <c r="E41" s="322" t="s">
        <v>19</v>
      </c>
      <c r="F41" s="290" t="s">
        <v>19</v>
      </c>
      <c r="G41" s="290" t="s">
        <v>19</v>
      </c>
      <c r="H41" s="290" t="s">
        <v>19</v>
      </c>
      <c r="I41" s="111">
        <v>0</v>
      </c>
      <c r="J41" s="111">
        <v>0</v>
      </c>
      <c r="K41" s="111">
        <v>0</v>
      </c>
      <c r="L41" s="290" t="s">
        <v>19</v>
      </c>
      <c r="M41" s="290" t="s">
        <v>19</v>
      </c>
      <c r="N41" s="290" t="s">
        <v>19</v>
      </c>
      <c r="O41" s="290" t="s">
        <v>19</v>
      </c>
    </row>
    <row r="42" spans="1:15" ht="22.5" customHeight="1" thickBot="1">
      <c r="A42" s="256"/>
      <c r="B42" s="220"/>
      <c r="C42" s="76"/>
      <c r="D42" s="73"/>
      <c r="E42" s="71"/>
      <c r="F42" s="73"/>
      <c r="G42" s="73"/>
      <c r="H42" s="73"/>
      <c r="I42" s="77"/>
      <c r="J42" s="77"/>
      <c r="K42" s="77"/>
      <c r="L42" s="78"/>
      <c r="M42" s="77"/>
      <c r="N42" s="73"/>
      <c r="O42" s="79"/>
    </row>
    <row r="43" spans="1:15" ht="16.5" thickBot="1">
      <c r="A43" s="190"/>
      <c r="B43" s="50" t="s">
        <v>27</v>
      </c>
      <c r="C43" s="131" t="s">
        <v>19</v>
      </c>
      <c r="D43" s="21"/>
      <c r="E43" s="132" t="s">
        <v>19</v>
      </c>
      <c r="F43" s="23">
        <f>SUM(F41:F42)</f>
        <v>0</v>
      </c>
      <c r="G43" s="23">
        <f>SUM(G41:G41)</f>
        <v>0</v>
      </c>
      <c r="H43" s="23">
        <f>SUM(H41:H41)</f>
        <v>0</v>
      </c>
      <c r="I43" s="24">
        <v>0</v>
      </c>
      <c r="J43" s="24">
        <v>0</v>
      </c>
      <c r="K43" s="24">
        <v>0</v>
      </c>
      <c r="L43" s="23">
        <f>SUM(L41:L41)</f>
        <v>0</v>
      </c>
      <c r="M43" s="23">
        <f>SUM(M41:M41)</f>
        <v>0</v>
      </c>
      <c r="N43" s="83"/>
      <c r="O43" s="161">
        <v>0</v>
      </c>
    </row>
    <row r="44" spans="1:15" ht="15.75">
      <c r="A44" s="1060"/>
      <c r="B44" s="1061"/>
      <c r="C44" s="1062"/>
      <c r="D44" s="497"/>
      <c r="E44" s="504"/>
      <c r="F44" s="853"/>
      <c r="G44" s="853"/>
      <c r="H44" s="853"/>
      <c r="I44" s="854"/>
      <c r="J44" s="854"/>
      <c r="K44" s="854"/>
      <c r="L44" s="853"/>
      <c r="M44" s="853"/>
      <c r="N44" s="790"/>
      <c r="O44" s="1063"/>
    </row>
    <row r="45" spans="1:15" ht="15.75">
      <c r="A45" s="1060"/>
      <c r="B45" s="1061"/>
      <c r="C45" s="1062"/>
      <c r="D45" s="497"/>
      <c r="E45" s="504"/>
      <c r="F45" s="853"/>
      <c r="G45" s="853"/>
      <c r="H45" s="853"/>
      <c r="I45" s="854"/>
      <c r="J45" s="854"/>
      <c r="K45" s="854"/>
      <c r="L45" s="853"/>
      <c r="M45" s="853"/>
      <c r="N45" s="790"/>
      <c r="O45" s="1063"/>
    </row>
    <row r="46" spans="1:15" ht="15.75">
      <c r="A46" s="1060"/>
      <c r="B46" s="1061"/>
      <c r="C46" s="1062"/>
      <c r="D46" s="497"/>
      <c r="E46" s="504"/>
      <c r="F46" s="853"/>
      <c r="G46" s="853"/>
      <c r="H46" s="853"/>
      <c r="I46" s="854"/>
      <c r="J46" s="854"/>
      <c r="K46" s="854"/>
      <c r="L46" s="853"/>
      <c r="M46" s="853"/>
      <c r="N46" s="790"/>
      <c r="O46" s="1063"/>
    </row>
    <row r="47" spans="1:15" ht="15.75">
      <c r="A47" s="1060"/>
      <c r="B47" s="1061"/>
      <c r="C47" s="1062"/>
      <c r="D47" s="497"/>
      <c r="E47" s="504"/>
      <c r="F47" s="853"/>
      <c r="G47" s="853"/>
      <c r="H47" s="853"/>
      <c r="I47" s="854"/>
      <c r="J47" s="854"/>
      <c r="K47" s="854"/>
      <c r="L47" s="853"/>
      <c r="M47" s="853"/>
      <c r="N47" s="790"/>
      <c r="O47" s="1063"/>
    </row>
    <row r="48" spans="1:15" ht="16.5" thickBot="1">
      <c r="A48" s="1060"/>
      <c r="B48" s="1061"/>
      <c r="C48" s="1062"/>
      <c r="D48" s="497"/>
      <c r="E48" s="504"/>
      <c r="F48" s="853"/>
      <c r="G48" s="853"/>
      <c r="H48" s="853"/>
      <c r="I48" s="854"/>
      <c r="J48" s="854"/>
      <c r="K48" s="854"/>
      <c r="L48" s="853"/>
      <c r="M48" s="853"/>
      <c r="N48" s="790"/>
      <c r="O48" s="1063"/>
    </row>
    <row r="49" spans="1:15" ht="15.75">
      <c r="A49" s="1474" t="s">
        <v>0</v>
      </c>
      <c r="B49" s="150" t="s">
        <v>1</v>
      </c>
      <c r="C49" s="1476" t="s">
        <v>2</v>
      </c>
      <c r="D49" s="1477"/>
      <c r="E49" s="1478" t="s">
        <v>3</v>
      </c>
      <c r="F49" s="1480" t="s">
        <v>4</v>
      </c>
      <c r="G49" s="1481"/>
      <c r="H49" s="1482"/>
      <c r="I49" s="1483" t="s">
        <v>5</v>
      </c>
      <c r="J49" s="1483"/>
      <c r="K49" s="1483"/>
      <c r="L49" s="1483"/>
      <c r="M49" s="150" t="s">
        <v>6</v>
      </c>
      <c r="N49" s="1478" t="s">
        <v>7</v>
      </c>
      <c r="O49" s="151" t="s">
        <v>8</v>
      </c>
    </row>
    <row r="50" spans="1:15" ht="15.75">
      <c r="A50" s="1475"/>
      <c r="B50" s="5" t="s">
        <v>9</v>
      </c>
      <c r="C50" s="1484" t="s">
        <v>10</v>
      </c>
      <c r="D50" s="1485"/>
      <c r="E50" s="1479"/>
      <c r="F50" s="1036" t="s">
        <v>11</v>
      </c>
      <c r="G50" s="1036" t="s">
        <v>12</v>
      </c>
      <c r="H50" s="1036" t="s">
        <v>6</v>
      </c>
      <c r="I50" s="1036" t="s">
        <v>13</v>
      </c>
      <c r="J50" s="1036" t="s">
        <v>14</v>
      </c>
      <c r="K50" s="1036" t="s">
        <v>15</v>
      </c>
      <c r="L50" s="1036" t="s">
        <v>16</v>
      </c>
      <c r="M50" s="5" t="s">
        <v>17</v>
      </c>
      <c r="N50" s="1479"/>
      <c r="O50" s="152" t="s">
        <v>18</v>
      </c>
    </row>
    <row r="51" spans="1:15" ht="15.75">
      <c r="A51" s="153">
        <v>1</v>
      </c>
      <c r="B51" s="6">
        <v>2</v>
      </c>
      <c r="C51" s="1461">
        <v>3</v>
      </c>
      <c r="D51" s="1462"/>
      <c r="E51" s="6">
        <v>4</v>
      </c>
      <c r="F51" s="6">
        <v>5</v>
      </c>
      <c r="G51" s="6">
        <v>7</v>
      </c>
      <c r="H51" s="6">
        <v>8</v>
      </c>
      <c r="I51" s="6">
        <v>9</v>
      </c>
      <c r="J51" s="6">
        <v>10</v>
      </c>
      <c r="K51" s="6">
        <v>11</v>
      </c>
      <c r="L51" s="6">
        <v>12</v>
      </c>
      <c r="M51" s="6">
        <v>13</v>
      </c>
      <c r="N51" s="6">
        <v>14</v>
      </c>
      <c r="O51" s="154">
        <v>15</v>
      </c>
    </row>
    <row r="52" spans="1:15" ht="73.5" customHeight="1">
      <c r="A52" s="810">
        <v>5</v>
      </c>
      <c r="B52" s="638" t="s">
        <v>35</v>
      </c>
      <c r="C52" s="1110">
        <v>4458</v>
      </c>
      <c r="D52" s="633" t="s">
        <v>28</v>
      </c>
      <c r="E52" s="1111" t="s">
        <v>154</v>
      </c>
      <c r="F52" s="635">
        <v>6.1</v>
      </c>
      <c r="G52" s="635">
        <v>0.4</v>
      </c>
      <c r="H52" s="635">
        <f>SUM(F52:G52)</f>
        <v>6.5</v>
      </c>
      <c r="I52" s="641">
        <v>0</v>
      </c>
      <c r="J52" s="641">
        <v>0</v>
      </c>
      <c r="K52" s="641">
        <v>0</v>
      </c>
      <c r="L52" s="635">
        <v>5</v>
      </c>
      <c r="M52" s="691">
        <f>SUM(I52:L52)</f>
        <v>5</v>
      </c>
      <c r="N52" s="643" t="s">
        <v>155</v>
      </c>
      <c r="O52" s="1109" t="s">
        <v>156</v>
      </c>
    </row>
    <row r="53" spans="1:15" ht="45" customHeight="1">
      <c r="A53" s="810"/>
      <c r="B53" s="638"/>
      <c r="C53" s="1110"/>
      <c r="D53" s="633"/>
      <c r="E53" s="1111" t="s">
        <v>167</v>
      </c>
      <c r="F53" s="635">
        <v>2</v>
      </c>
      <c r="G53" s="635">
        <v>0</v>
      </c>
      <c r="H53" s="635">
        <f>SUM(F53:G53)</f>
        <v>2</v>
      </c>
      <c r="I53" s="641">
        <v>0</v>
      </c>
      <c r="J53" s="641">
        <v>0</v>
      </c>
      <c r="K53" s="641">
        <v>0</v>
      </c>
      <c r="L53" s="635">
        <v>2</v>
      </c>
      <c r="M53" s="691">
        <f>SUM(I53:L53)</f>
        <v>2</v>
      </c>
      <c r="N53" s="643" t="s">
        <v>168</v>
      </c>
      <c r="O53" s="1109" t="s">
        <v>156</v>
      </c>
    </row>
    <row r="54" spans="1:15" ht="17.100000000000001" customHeight="1">
      <c r="A54" s="802"/>
      <c r="B54" s="71"/>
      <c r="C54" s="76"/>
      <c r="D54" s="73"/>
      <c r="E54" s="73" t="s">
        <v>60</v>
      </c>
      <c r="F54" s="626">
        <v>2</v>
      </c>
      <c r="G54" s="626">
        <v>0</v>
      </c>
      <c r="H54" s="626">
        <f>SUM(F54:G54)</f>
        <v>2</v>
      </c>
      <c r="I54" s="628">
        <v>0</v>
      </c>
      <c r="J54" s="628">
        <v>0</v>
      </c>
      <c r="K54" s="628">
        <v>0</v>
      </c>
      <c r="L54" s="626">
        <v>2</v>
      </c>
      <c r="M54" s="629">
        <f>SUM(I54:L54)</f>
        <v>2</v>
      </c>
      <c r="N54" s="71" t="s">
        <v>114</v>
      </c>
      <c r="O54" s="1068" t="s">
        <v>156</v>
      </c>
    </row>
    <row r="55" spans="1:15" ht="17.100000000000001" customHeight="1">
      <c r="A55" s="802"/>
      <c r="B55" s="71"/>
      <c r="C55" s="76"/>
      <c r="D55" s="73"/>
      <c r="E55" s="73"/>
      <c r="F55" s="71"/>
      <c r="G55" s="71"/>
      <c r="H55" s="73"/>
      <c r="I55" s="71"/>
      <c r="J55" s="71"/>
      <c r="K55" s="71"/>
      <c r="L55" s="71"/>
      <c r="M55" s="73"/>
      <c r="N55" s="71"/>
      <c r="O55" s="302"/>
    </row>
    <row r="56" spans="1:15" ht="17.100000000000001" customHeight="1">
      <c r="A56" s="802"/>
      <c r="B56" s="71"/>
      <c r="C56" s="76"/>
      <c r="D56" s="73"/>
      <c r="E56" s="73"/>
      <c r="F56" s="71"/>
      <c r="G56" s="71"/>
      <c r="H56" s="73"/>
      <c r="I56" s="71"/>
      <c r="J56" s="71"/>
      <c r="K56" s="71"/>
      <c r="L56" s="71"/>
      <c r="M56" s="73"/>
      <c r="N56" s="71"/>
      <c r="O56" s="302"/>
    </row>
    <row r="57" spans="1:15" ht="17.100000000000001" customHeight="1">
      <c r="A57" s="802"/>
      <c r="B57" s="71"/>
      <c r="C57" s="76"/>
      <c r="D57" s="73"/>
      <c r="E57" s="73"/>
      <c r="F57" s="71"/>
      <c r="G57" s="71"/>
      <c r="H57" s="73"/>
      <c r="I57" s="71"/>
      <c r="J57" s="71"/>
      <c r="K57" s="71"/>
      <c r="L57" s="71"/>
      <c r="M57" s="73"/>
      <c r="N57" s="71"/>
      <c r="O57" s="302"/>
    </row>
    <row r="58" spans="1:15" ht="8.25" customHeight="1" thickBot="1">
      <c r="A58" s="811"/>
      <c r="B58" s="53"/>
      <c r="C58" s="55"/>
      <c r="D58" s="1033"/>
      <c r="E58" s="56"/>
      <c r="F58" s="57"/>
      <c r="G58" s="58"/>
      <c r="H58" s="442"/>
      <c r="I58" s="59"/>
      <c r="J58" s="59"/>
      <c r="K58" s="59"/>
      <c r="L58" s="59"/>
      <c r="M58" s="64"/>
      <c r="N58" s="56"/>
      <c r="O58" s="812"/>
    </row>
    <row r="59" spans="1:15" ht="16.5" thickBot="1">
      <c r="A59" s="813"/>
      <c r="B59" s="50" t="s">
        <v>27</v>
      </c>
      <c r="C59" s="112" t="e">
        <f>C52+#REF!</f>
        <v>#REF!</v>
      </c>
      <c r="D59" s="60"/>
      <c r="E59" s="61"/>
      <c r="F59" s="67">
        <f>SUM(F52:F53)</f>
        <v>8.1</v>
      </c>
      <c r="G59" s="67">
        <f>SUM(G52:G53)</f>
        <v>0.4</v>
      </c>
      <c r="H59" s="67">
        <f>F59+G59</f>
        <v>8.5</v>
      </c>
      <c r="I59" s="67">
        <f>SUM(I52:I53)</f>
        <v>0</v>
      </c>
      <c r="J59" s="67">
        <f>SUM(J52:J53)</f>
        <v>0</v>
      </c>
      <c r="K59" s="67">
        <f>SUM(K52:K53)</f>
        <v>0</v>
      </c>
      <c r="L59" s="67">
        <f>SUM(L52:L53)</f>
        <v>7</v>
      </c>
      <c r="M59" s="67">
        <f>I59+J59+K59+L59</f>
        <v>7</v>
      </c>
      <c r="N59" s="61"/>
      <c r="O59" s="814"/>
    </row>
    <row r="61" spans="1:15">
      <c r="N61" s="1" t="s">
        <v>163</v>
      </c>
    </row>
    <row r="62" spans="1:15">
      <c r="A62" s="1457" t="s">
        <v>36</v>
      </c>
      <c r="B62" s="1457"/>
      <c r="C62" s="1457"/>
      <c r="F62" s="1457"/>
      <c r="G62" s="1457"/>
      <c r="H62" s="1457"/>
      <c r="I62" s="1457"/>
      <c r="J62" s="1457"/>
    </row>
    <row r="63" spans="1:15" ht="15.75">
      <c r="A63" s="1457" t="s">
        <v>37</v>
      </c>
      <c r="B63" s="1457"/>
      <c r="C63" s="1457"/>
      <c r="E63" s="619"/>
      <c r="F63" s="1457"/>
      <c r="G63" s="1457"/>
      <c r="H63" s="1457"/>
      <c r="I63" s="1457"/>
      <c r="J63" s="1457"/>
      <c r="K63" s="619"/>
      <c r="L63" s="619"/>
      <c r="M63" s="1458" t="s">
        <v>58</v>
      </c>
      <c r="N63" s="1458"/>
    </row>
    <row r="64" spans="1:15" ht="15.75">
      <c r="M64" s="41"/>
      <c r="N64" s="135"/>
    </row>
    <row r="65" spans="1:14" ht="15.75">
      <c r="M65" s="41"/>
      <c r="N65" s="135"/>
    </row>
    <row r="66" spans="1:14" ht="15.75">
      <c r="M66" s="41"/>
      <c r="N66" s="135"/>
    </row>
    <row r="67" spans="1:14" ht="15.75">
      <c r="A67" s="1470" t="s">
        <v>38</v>
      </c>
      <c r="B67" s="1470"/>
      <c r="C67" s="1470"/>
      <c r="F67" s="1470"/>
      <c r="G67" s="1470"/>
      <c r="H67" s="1470"/>
      <c r="I67" s="1470"/>
      <c r="J67" s="1470"/>
      <c r="M67" s="1471" t="s">
        <v>39</v>
      </c>
      <c r="N67" s="1471"/>
    </row>
    <row r="68" spans="1:14" ht="15.75">
      <c r="A68" s="1457" t="s">
        <v>40</v>
      </c>
      <c r="B68" s="1457"/>
      <c r="C68" s="1457"/>
      <c r="F68" s="1457"/>
      <c r="G68" s="1457"/>
      <c r="H68" s="1457"/>
      <c r="I68" s="1457"/>
      <c r="J68" s="1457"/>
      <c r="M68" s="1458" t="s">
        <v>41</v>
      </c>
      <c r="N68" s="1458"/>
    </row>
    <row r="69" spans="1:14" ht="15.75">
      <c r="M69" s="134" t="s">
        <v>29</v>
      </c>
      <c r="N69" s="42"/>
    </row>
    <row r="70" spans="1:14" ht="15.75">
      <c r="M70" s="134"/>
      <c r="N70" s="42"/>
    </row>
    <row r="71" spans="1:14" ht="15.75">
      <c r="M71" s="134"/>
      <c r="N71" s="42"/>
    </row>
    <row r="72" spans="1:14" ht="15.75">
      <c r="M72" s="134"/>
      <c r="N72" s="42"/>
    </row>
    <row r="73" spans="1:14" ht="15.75">
      <c r="M73" s="134"/>
      <c r="N73" s="42"/>
    </row>
    <row r="74" spans="1:14" ht="15.75">
      <c r="M74" s="134"/>
      <c r="N74" s="42"/>
    </row>
    <row r="75" spans="1:14" ht="15.75">
      <c r="M75" s="134"/>
      <c r="N75" s="42"/>
    </row>
    <row r="76" spans="1:14" ht="15.75">
      <c r="M76" s="134"/>
      <c r="N76" s="42"/>
    </row>
    <row r="77" spans="1:14" ht="15.75">
      <c r="M77" s="134"/>
      <c r="N77" s="42"/>
    </row>
    <row r="78" spans="1:14" ht="15.75">
      <c r="M78" s="134"/>
      <c r="N78" s="42"/>
    </row>
    <row r="79" spans="1:14" ht="15.75">
      <c r="M79" s="134"/>
      <c r="N79" s="42"/>
    </row>
    <row r="80" spans="1:14" ht="15.75">
      <c r="M80" s="134"/>
      <c r="N80" s="42"/>
    </row>
    <row r="81" spans="1:15" ht="15.75">
      <c r="M81" s="134"/>
      <c r="N81" s="42"/>
    </row>
    <row r="82" spans="1:15" ht="15.75">
      <c r="M82" s="134"/>
      <c r="N82" s="42"/>
    </row>
    <row r="83" spans="1:15" ht="15.75">
      <c r="M83" s="134"/>
      <c r="N83" s="42"/>
    </row>
    <row r="84" spans="1:15" ht="15.75">
      <c r="M84" s="134"/>
      <c r="N84" s="42"/>
    </row>
    <row r="85" spans="1:15" ht="15.75">
      <c r="M85" s="134"/>
      <c r="N85" s="42"/>
    </row>
    <row r="86" spans="1:15" ht="15.75">
      <c r="M86" s="134"/>
      <c r="N86" s="42"/>
    </row>
    <row r="87" spans="1:15" ht="15.75">
      <c r="M87" s="134"/>
      <c r="N87" s="42"/>
    </row>
    <row r="88" spans="1:15" ht="15.75">
      <c r="M88" s="134"/>
      <c r="N88" s="42"/>
    </row>
    <row r="89" spans="1:15" ht="15.75">
      <c r="M89" s="134"/>
      <c r="N89" s="42"/>
    </row>
    <row r="90" spans="1:15" ht="15.75">
      <c r="M90" s="134"/>
      <c r="N90" s="42"/>
    </row>
    <row r="91" spans="1:15" ht="15.75">
      <c r="M91" s="134"/>
      <c r="N91" s="42"/>
    </row>
    <row r="92" spans="1:15" ht="15.75">
      <c r="A92" s="1508" t="s">
        <v>78</v>
      </c>
      <c r="B92" s="1508"/>
      <c r="C92" s="1508"/>
      <c r="D92" s="1508"/>
      <c r="E92" s="1508"/>
      <c r="F92" s="1508"/>
      <c r="G92" s="1508"/>
      <c r="H92" s="1508"/>
      <c r="I92" s="1508"/>
      <c r="J92" s="1508"/>
      <c r="K92" s="1508"/>
      <c r="L92" s="1508"/>
      <c r="M92" s="1508"/>
      <c r="N92" s="1508"/>
      <c r="O92" s="1508"/>
    </row>
    <row r="93" spans="1:15" ht="15.75">
      <c r="A93" s="1445" t="s">
        <v>173</v>
      </c>
      <c r="B93" s="1445"/>
      <c r="C93" s="1445"/>
      <c r="D93" s="1445"/>
      <c r="E93" s="1445"/>
      <c r="F93" s="1445"/>
      <c r="G93" s="1445"/>
      <c r="H93" s="1445"/>
      <c r="I93" s="1445"/>
      <c r="J93" s="1445"/>
      <c r="K93" s="1445"/>
      <c r="L93" s="1445"/>
      <c r="M93" s="1445"/>
      <c r="N93" s="1445"/>
      <c r="O93" s="1445"/>
    </row>
    <row r="94" spans="1:15" ht="19.5" thickBot="1">
      <c r="A94" s="3"/>
      <c r="B94" s="3"/>
      <c r="C94" s="3"/>
      <c r="D94" s="3"/>
      <c r="E94" s="2"/>
      <c r="F94" s="2"/>
      <c r="G94" s="2"/>
      <c r="H94" s="2"/>
      <c r="I94" s="2"/>
      <c r="J94" s="2"/>
      <c r="K94" s="2"/>
      <c r="L94" s="2"/>
      <c r="M94" s="2"/>
      <c r="N94" s="2"/>
      <c r="O94" s="2"/>
    </row>
    <row r="95" spans="1:15" ht="15.75">
      <c r="A95" s="1474" t="s">
        <v>0</v>
      </c>
      <c r="B95" s="150" t="s">
        <v>1</v>
      </c>
      <c r="C95" s="1476" t="s">
        <v>2</v>
      </c>
      <c r="D95" s="1477"/>
      <c r="E95" s="1478" t="s">
        <v>3</v>
      </c>
      <c r="F95" s="1480" t="s">
        <v>4</v>
      </c>
      <c r="G95" s="1481"/>
      <c r="H95" s="1482"/>
      <c r="I95" s="1483" t="s">
        <v>5</v>
      </c>
      <c r="J95" s="1483"/>
      <c r="K95" s="1483"/>
      <c r="L95" s="1483"/>
      <c r="M95" s="150" t="s">
        <v>6</v>
      </c>
      <c r="N95" s="1478" t="s">
        <v>7</v>
      </c>
      <c r="O95" s="151" t="s">
        <v>8</v>
      </c>
    </row>
    <row r="96" spans="1:15" ht="15.75">
      <c r="A96" s="1475"/>
      <c r="B96" s="5" t="s">
        <v>9</v>
      </c>
      <c r="C96" s="1484" t="s">
        <v>10</v>
      </c>
      <c r="D96" s="1485"/>
      <c r="E96" s="1479"/>
      <c r="F96" s="968" t="s">
        <v>11</v>
      </c>
      <c r="G96" s="968" t="s">
        <v>12</v>
      </c>
      <c r="H96" s="968" t="s">
        <v>6</v>
      </c>
      <c r="I96" s="968" t="s">
        <v>13</v>
      </c>
      <c r="J96" s="968" t="s">
        <v>14</v>
      </c>
      <c r="K96" s="968" t="s">
        <v>15</v>
      </c>
      <c r="L96" s="968" t="s">
        <v>16</v>
      </c>
      <c r="M96" s="5" t="s">
        <v>17</v>
      </c>
      <c r="N96" s="1479"/>
      <c r="O96" s="152" t="s">
        <v>18</v>
      </c>
    </row>
    <row r="97" spans="1:16" ht="16.5" thickBot="1">
      <c r="A97" s="153">
        <v>1</v>
      </c>
      <c r="B97" s="6">
        <v>2</v>
      </c>
      <c r="C97" s="1461">
        <v>3</v>
      </c>
      <c r="D97" s="1462"/>
      <c r="E97" s="6">
        <v>4</v>
      </c>
      <c r="F97" s="6">
        <v>5</v>
      </c>
      <c r="G97" s="6">
        <v>7</v>
      </c>
      <c r="H97" s="6">
        <v>8</v>
      </c>
      <c r="I97" s="6">
        <v>9</v>
      </c>
      <c r="J97" s="6">
        <v>10</v>
      </c>
      <c r="K97" s="6">
        <v>11</v>
      </c>
      <c r="L97" s="6">
        <v>12</v>
      </c>
      <c r="M97" s="6">
        <v>13</v>
      </c>
      <c r="N97" s="6">
        <v>14</v>
      </c>
      <c r="O97" s="154">
        <v>15</v>
      </c>
    </row>
    <row r="98" spans="1:16" ht="9.75" customHeight="1">
      <c r="A98" s="692"/>
      <c r="B98" s="324"/>
      <c r="C98" s="325"/>
      <c r="D98" s="326"/>
      <c r="E98" s="327"/>
      <c r="F98" s="328"/>
      <c r="G98" s="328"/>
      <c r="H98" s="328"/>
      <c r="I98" s="329"/>
      <c r="J98" s="329"/>
      <c r="K98" s="329"/>
      <c r="L98" s="328"/>
      <c r="M98" s="328"/>
      <c r="N98" s="330"/>
      <c r="O98" s="331"/>
    </row>
    <row r="99" spans="1:16" ht="15.75">
      <c r="A99" s="158">
        <v>1</v>
      </c>
      <c r="B99" s="625" t="s">
        <v>31</v>
      </c>
      <c r="C99" s="667">
        <v>6018</v>
      </c>
      <c r="D99" s="73" t="s">
        <v>28</v>
      </c>
      <c r="E99" s="73" t="s">
        <v>51</v>
      </c>
      <c r="F99" s="627">
        <v>1.5</v>
      </c>
      <c r="G99" s="626">
        <v>0</v>
      </c>
      <c r="H99" s="629">
        <f>SUM(F99:G99)</f>
        <v>1.5</v>
      </c>
      <c r="I99" s="628">
        <v>0</v>
      </c>
      <c r="J99" s="628">
        <v>0</v>
      </c>
      <c r="K99" s="628">
        <v>0</v>
      </c>
      <c r="L99" s="626">
        <v>2</v>
      </c>
      <c r="M99" s="629">
        <f>SUM(I99:L99)</f>
        <v>2</v>
      </c>
      <c r="N99" s="71" t="s">
        <v>115</v>
      </c>
      <c r="O99" s="669">
        <v>782388.5</v>
      </c>
    </row>
    <row r="100" spans="1:16" ht="9" customHeight="1" thickBot="1">
      <c r="A100" s="158"/>
      <c r="B100" s="114"/>
      <c r="C100" s="115"/>
      <c r="D100" s="38"/>
      <c r="E100" s="116"/>
      <c r="F100" s="102"/>
      <c r="G100" s="102"/>
      <c r="H100" s="102"/>
      <c r="I100" s="111"/>
      <c r="J100" s="111"/>
      <c r="K100" s="111"/>
      <c r="L100" s="102"/>
      <c r="M100" s="102"/>
      <c r="N100" s="117"/>
      <c r="O100" s="159"/>
    </row>
    <row r="101" spans="1:16" ht="16.5" thickBot="1">
      <c r="A101" s="160"/>
      <c r="B101" s="19" t="s">
        <v>6</v>
      </c>
      <c r="C101" s="146">
        <v>0</v>
      </c>
      <c r="D101" s="21"/>
      <c r="E101" s="22"/>
      <c r="F101" s="179">
        <f t="shared" ref="F101:O101" si="2">SUM(F99:F99)</f>
        <v>1.5</v>
      </c>
      <c r="G101" s="179">
        <f t="shared" si="2"/>
        <v>0</v>
      </c>
      <c r="H101" s="179">
        <f t="shared" si="2"/>
        <v>1.5</v>
      </c>
      <c r="I101" s="179">
        <f t="shared" si="2"/>
        <v>0</v>
      </c>
      <c r="J101" s="179">
        <f t="shared" si="2"/>
        <v>0</v>
      </c>
      <c r="K101" s="179">
        <f t="shared" si="2"/>
        <v>0</v>
      </c>
      <c r="L101" s="179">
        <f t="shared" si="2"/>
        <v>2</v>
      </c>
      <c r="M101" s="179">
        <f t="shared" si="2"/>
        <v>2</v>
      </c>
      <c r="N101" s="179">
        <f t="shared" si="2"/>
        <v>0</v>
      </c>
      <c r="O101" s="844">
        <f t="shared" si="2"/>
        <v>782388.5</v>
      </c>
    </row>
    <row r="102" spans="1:16" ht="11.25" customHeight="1">
      <c r="A102" s="162"/>
      <c r="B102" s="11"/>
      <c r="C102" s="12"/>
      <c r="D102" s="13"/>
      <c r="E102" s="14"/>
      <c r="F102" s="15"/>
      <c r="G102" s="15"/>
      <c r="H102" s="15"/>
      <c r="I102" s="15"/>
      <c r="J102" s="15"/>
      <c r="K102" s="15"/>
      <c r="L102" s="15"/>
      <c r="M102" s="15"/>
      <c r="N102" s="16"/>
      <c r="O102" s="163"/>
    </row>
    <row r="103" spans="1:16" ht="15.75">
      <c r="A103" s="652">
        <v>2</v>
      </c>
      <c r="B103" s="653" t="s">
        <v>32</v>
      </c>
      <c r="C103" s="644">
        <v>727</v>
      </c>
      <c r="D103" s="73" t="s">
        <v>28</v>
      </c>
      <c r="E103" s="73" t="s">
        <v>116</v>
      </c>
      <c r="F103" s="627">
        <v>0.75</v>
      </c>
      <c r="G103" s="628">
        <v>0</v>
      </c>
      <c r="H103" s="629">
        <f>SUM(F103:G103)</f>
        <v>0.75</v>
      </c>
      <c r="I103" s="628">
        <v>0</v>
      </c>
      <c r="J103" s="628">
        <v>0</v>
      </c>
      <c r="K103" s="628">
        <v>0</v>
      </c>
      <c r="L103" s="626">
        <v>1.5</v>
      </c>
      <c r="M103" s="629">
        <f>SUM(I103:L103)</f>
        <v>1.5</v>
      </c>
      <c r="N103" s="71" t="s">
        <v>69</v>
      </c>
      <c r="O103" s="669">
        <v>162936</v>
      </c>
    </row>
    <row r="104" spans="1:16" ht="15.75">
      <c r="A104" s="652"/>
      <c r="B104" s="653"/>
      <c r="C104" s="644"/>
      <c r="D104" s="73"/>
      <c r="E104" s="73" t="s">
        <v>113</v>
      </c>
      <c r="F104" s="627">
        <v>1</v>
      </c>
      <c r="G104" s="628">
        <v>0</v>
      </c>
      <c r="H104" s="629">
        <f>SUM(F104:G104)</f>
        <v>1</v>
      </c>
      <c r="I104" s="628">
        <v>0</v>
      </c>
      <c r="J104" s="628">
        <v>0</v>
      </c>
      <c r="K104" s="628">
        <v>0</v>
      </c>
      <c r="L104" s="626">
        <v>2</v>
      </c>
      <c r="M104" s="629">
        <f>SUM(I104:L104)</f>
        <v>2</v>
      </c>
      <c r="N104" s="71" t="s">
        <v>69</v>
      </c>
      <c r="O104" s="669">
        <v>141211.20000000001</v>
      </c>
    </row>
    <row r="105" spans="1:16" ht="16.5" thickBot="1">
      <c r="A105" s="158"/>
      <c r="B105" s="246"/>
      <c r="C105" s="647"/>
      <c r="D105" s="648"/>
      <c r="E105" s="649"/>
      <c r="F105" s="650"/>
      <c r="G105" s="650"/>
      <c r="H105" s="650"/>
      <c r="I105" s="650"/>
      <c r="J105" s="650"/>
      <c r="K105" s="650"/>
      <c r="L105" s="650"/>
      <c r="M105" s="650"/>
      <c r="N105" s="650"/>
      <c r="O105" s="651"/>
    </row>
    <row r="106" spans="1:16" ht="16.5" thickBot="1">
      <c r="A106" s="160"/>
      <c r="B106" s="124" t="s">
        <v>19</v>
      </c>
      <c r="C106" s="272">
        <f>C103</f>
        <v>727</v>
      </c>
      <c r="D106" s="104" t="s">
        <v>28</v>
      </c>
      <c r="E106" s="110"/>
      <c r="F106" s="462">
        <f t="shared" ref="F106:M106" si="3">SUM(F103:F104)</f>
        <v>1.75</v>
      </c>
      <c r="G106" s="462">
        <f t="shared" si="3"/>
        <v>0</v>
      </c>
      <c r="H106" s="463">
        <f t="shared" si="3"/>
        <v>1.75</v>
      </c>
      <c r="I106" s="462">
        <f t="shared" si="3"/>
        <v>0</v>
      </c>
      <c r="J106" s="462">
        <f t="shared" si="3"/>
        <v>0</v>
      </c>
      <c r="K106" s="462">
        <f t="shared" si="3"/>
        <v>0</v>
      </c>
      <c r="L106" s="462">
        <f t="shared" si="3"/>
        <v>3.5</v>
      </c>
      <c r="M106" s="462">
        <f t="shared" si="3"/>
        <v>3.5</v>
      </c>
      <c r="N106" s="105"/>
      <c r="O106" s="166">
        <f>SUM(O103)</f>
        <v>162936</v>
      </c>
    </row>
    <row r="107" spans="1:16" ht="15.75">
      <c r="A107" s="660"/>
      <c r="B107" s="661"/>
      <c r="C107" s="180"/>
      <c r="D107" s="88"/>
      <c r="E107" s="661"/>
      <c r="F107" s="662"/>
      <c r="G107" s="662"/>
      <c r="H107" s="661"/>
      <c r="I107" s="661"/>
      <c r="J107" s="661"/>
      <c r="K107" s="662"/>
      <c r="L107" s="662"/>
      <c r="M107" s="661"/>
      <c r="N107" s="661"/>
      <c r="O107" s="663"/>
    </row>
    <row r="108" spans="1:16" ht="15.75">
      <c r="A108" s="654">
        <v>3</v>
      </c>
      <c r="B108" s="411" t="s">
        <v>33</v>
      </c>
      <c r="C108" s="644">
        <v>36819</v>
      </c>
      <c r="D108" s="73" t="s">
        <v>28</v>
      </c>
      <c r="E108" s="73" t="s">
        <v>62</v>
      </c>
      <c r="F108" s="627">
        <v>4</v>
      </c>
      <c r="G108" s="626">
        <v>1</v>
      </c>
      <c r="H108" s="629">
        <f>SUM(F108:G108)</f>
        <v>5</v>
      </c>
      <c r="I108" s="628">
        <v>0</v>
      </c>
      <c r="J108" s="628">
        <v>0</v>
      </c>
      <c r="K108" s="628">
        <v>0</v>
      </c>
      <c r="L108" s="626">
        <v>9</v>
      </c>
      <c r="M108" s="629">
        <f>SUM(I108:L108)</f>
        <v>9</v>
      </c>
      <c r="N108" s="71" t="s">
        <v>174</v>
      </c>
      <c r="O108" s="669">
        <v>3737989.87</v>
      </c>
      <c r="P108" s="136"/>
    </row>
    <row r="109" spans="1:16" ht="15.75">
      <c r="A109" s="654"/>
      <c r="B109" s="411"/>
      <c r="C109" s="76"/>
      <c r="D109" s="73"/>
      <c r="E109" s="73"/>
      <c r="F109" s="71"/>
      <c r="G109" s="71"/>
      <c r="H109" s="71"/>
      <c r="I109" s="71"/>
      <c r="J109" s="71"/>
      <c r="K109" s="71"/>
      <c r="L109" s="71"/>
      <c r="M109" s="71"/>
      <c r="N109" s="71"/>
      <c r="O109" s="669"/>
      <c r="P109" s="136"/>
    </row>
    <row r="110" spans="1:16" ht="16.5" thickBot="1">
      <c r="A110" s="654"/>
      <c r="B110" s="411"/>
      <c r="C110" s="366"/>
      <c r="D110" s="655"/>
      <c r="E110" s="656"/>
      <c r="F110" s="657"/>
      <c r="G110" s="657"/>
      <c r="H110" s="657"/>
      <c r="I110" s="657"/>
      <c r="J110" s="657"/>
      <c r="K110" s="657"/>
      <c r="L110" s="657"/>
      <c r="M110" s="658"/>
      <c r="N110" s="659"/>
      <c r="O110" s="860"/>
      <c r="P110" s="136"/>
    </row>
    <row r="111" spans="1:16" ht="16.5" thickBot="1">
      <c r="A111" s="185"/>
      <c r="B111" s="89" t="s">
        <v>27</v>
      </c>
      <c r="C111" s="186">
        <f>SUM(C108:C109)</f>
        <v>36819</v>
      </c>
      <c r="D111" s="187" t="s">
        <v>28</v>
      </c>
      <c r="E111" s="188"/>
      <c r="F111" s="201">
        <f t="shared" ref="F111:O111" si="4">SUM(F108:F109)</f>
        <v>4</v>
      </c>
      <c r="G111" s="201">
        <f t="shared" si="4"/>
        <v>1</v>
      </c>
      <c r="H111" s="201">
        <f t="shared" si="4"/>
        <v>5</v>
      </c>
      <c r="I111" s="201">
        <f t="shared" si="4"/>
        <v>0</v>
      </c>
      <c r="J111" s="201">
        <f t="shared" si="4"/>
        <v>0</v>
      </c>
      <c r="K111" s="201">
        <f t="shared" si="4"/>
        <v>0</v>
      </c>
      <c r="L111" s="201">
        <f t="shared" si="4"/>
        <v>9</v>
      </c>
      <c r="M111" s="201">
        <f t="shared" si="4"/>
        <v>9</v>
      </c>
      <c r="N111" s="201">
        <f t="shared" si="4"/>
        <v>0</v>
      </c>
      <c r="O111" s="861">
        <f t="shared" si="4"/>
        <v>3737989.87</v>
      </c>
      <c r="P111" s="137"/>
    </row>
    <row r="112" spans="1:16" ht="15.75">
      <c r="A112" s="964"/>
      <c r="B112" s="965"/>
      <c r="C112" s="966"/>
      <c r="D112" s="967"/>
      <c r="E112" s="967"/>
      <c r="F112" s="965"/>
      <c r="G112" s="965"/>
      <c r="H112" s="965"/>
      <c r="I112" s="967"/>
      <c r="J112" s="965"/>
      <c r="K112" s="965"/>
      <c r="L112" s="965"/>
      <c r="M112" s="965"/>
      <c r="N112" s="967"/>
      <c r="O112" s="274"/>
    </row>
    <row r="113" spans="1:15" ht="15.75">
      <c r="A113" s="306">
        <v>4</v>
      </c>
      <c r="B113" s="260" t="s">
        <v>35</v>
      </c>
      <c r="C113" s="667">
        <v>0</v>
      </c>
      <c r="D113" s="73"/>
      <c r="E113" s="73"/>
      <c r="F113" s="628">
        <v>0</v>
      </c>
      <c r="G113" s="628">
        <v>0</v>
      </c>
      <c r="H113" s="628">
        <v>0</v>
      </c>
      <c r="I113" s="628">
        <v>0</v>
      </c>
      <c r="J113" s="628">
        <v>0</v>
      </c>
      <c r="K113" s="628">
        <v>0</v>
      </c>
      <c r="L113" s="628">
        <v>0</v>
      </c>
      <c r="M113" s="628">
        <v>0</v>
      </c>
      <c r="N113" s="628">
        <v>0</v>
      </c>
      <c r="O113" s="669">
        <v>0</v>
      </c>
    </row>
    <row r="114" spans="1:15" ht="16.5" thickBot="1">
      <c r="A114" s="306"/>
      <c r="B114" s="260"/>
      <c r="C114" s="275"/>
      <c r="D114" s="145"/>
      <c r="E114" s="664"/>
      <c r="F114" s="665"/>
      <c r="G114" s="666"/>
      <c r="H114" s="519"/>
      <c r="I114" s="666"/>
      <c r="J114" s="666"/>
      <c r="K114" s="666"/>
      <c r="L114" s="629"/>
      <c r="M114" s="70"/>
      <c r="N114" s="45"/>
      <c r="O114" s="816"/>
    </row>
    <row r="115" spans="1:15" ht="16.5" thickBot="1">
      <c r="A115" s="190"/>
      <c r="B115" s="50" t="s">
        <v>27</v>
      </c>
      <c r="C115" s="272">
        <f>SUM(C113:C113)</f>
        <v>0</v>
      </c>
      <c r="D115" s="60" t="s">
        <v>28</v>
      </c>
      <c r="E115" s="61"/>
      <c r="F115" s="67">
        <f t="shared" ref="F115:O115" si="5">SUM(F113:F113)</f>
        <v>0</v>
      </c>
      <c r="G115" s="67">
        <f t="shared" si="5"/>
        <v>0</v>
      </c>
      <c r="H115" s="67">
        <f t="shared" si="5"/>
        <v>0</v>
      </c>
      <c r="I115" s="67">
        <f t="shared" si="5"/>
        <v>0</v>
      </c>
      <c r="J115" s="67">
        <f t="shared" si="5"/>
        <v>0</v>
      </c>
      <c r="K115" s="67">
        <f t="shared" si="5"/>
        <v>0</v>
      </c>
      <c r="L115" s="67">
        <f t="shared" si="5"/>
        <v>0</v>
      </c>
      <c r="M115" s="67">
        <f t="shared" si="5"/>
        <v>0</v>
      </c>
      <c r="N115" s="67">
        <f t="shared" si="5"/>
        <v>0</v>
      </c>
      <c r="O115" s="817">
        <f t="shared" si="5"/>
        <v>0</v>
      </c>
    </row>
    <row r="116" spans="1:15" ht="15.75">
      <c r="A116" s="700"/>
      <c r="B116" s="357"/>
      <c r="C116" s="701"/>
      <c r="D116" s="357"/>
      <c r="E116" s="699"/>
      <c r="F116" s="176"/>
      <c r="G116" s="176"/>
      <c r="H116" s="70"/>
      <c r="I116" s="176"/>
      <c r="J116" s="176"/>
      <c r="K116" s="176"/>
      <c r="L116" s="176"/>
      <c r="M116" s="70"/>
      <c r="N116" s="699"/>
      <c r="O116" s="702"/>
    </row>
    <row r="117" spans="1:15" ht="15.75">
      <c r="A117" s="306">
        <v>5</v>
      </c>
      <c r="B117" s="133" t="s">
        <v>34</v>
      </c>
      <c r="C117" s="667">
        <v>797</v>
      </c>
      <c r="D117" s="73"/>
      <c r="E117" s="73" t="s">
        <v>71</v>
      </c>
      <c r="F117" s="626">
        <v>1</v>
      </c>
      <c r="G117" s="626">
        <v>0.5</v>
      </c>
      <c r="H117" s="629">
        <f>SUM(F117:G117)</f>
        <v>1.5</v>
      </c>
      <c r="I117" s="628">
        <v>0</v>
      </c>
      <c r="J117" s="628">
        <v>0</v>
      </c>
      <c r="K117" s="628">
        <v>0</v>
      </c>
      <c r="L117" s="626">
        <v>1</v>
      </c>
      <c r="M117" s="629">
        <f>SUM(I117:L117)</f>
        <v>1</v>
      </c>
      <c r="N117" s="71" t="s">
        <v>69</v>
      </c>
      <c r="O117" s="669">
        <v>310140</v>
      </c>
    </row>
    <row r="118" spans="1:15" ht="16.5" thickBot="1">
      <c r="A118" s="306"/>
      <c r="B118" s="133"/>
      <c r="C118" s="957"/>
      <c r="D118" s="885"/>
      <c r="E118" s="886"/>
      <c r="F118" s="958"/>
      <c r="G118" s="959"/>
      <c r="H118" s="960"/>
      <c r="I118" s="961"/>
      <c r="J118" s="962"/>
      <c r="K118" s="961"/>
      <c r="L118" s="959"/>
      <c r="M118" s="959"/>
      <c r="N118" s="204"/>
      <c r="O118" s="963"/>
    </row>
    <row r="119" spans="1:15" ht="16.5" thickBot="1">
      <c r="A119" s="174"/>
      <c r="B119" s="50" t="s">
        <v>27</v>
      </c>
      <c r="C119" s="81">
        <f>C117</f>
        <v>797</v>
      </c>
      <c r="D119" s="82" t="s">
        <v>28</v>
      </c>
      <c r="E119" s="149"/>
      <c r="F119" s="198">
        <f>SUM(F117:F118)</f>
        <v>1</v>
      </c>
      <c r="G119" s="198">
        <f>SUM(G117:G117)</f>
        <v>0.5</v>
      </c>
      <c r="H119" s="198">
        <f>SUM(H117:H117)</f>
        <v>1.5</v>
      </c>
      <c r="I119" s="464">
        <v>0</v>
      </c>
      <c r="J119" s="464">
        <v>0</v>
      </c>
      <c r="K119" s="464">
        <v>0</v>
      </c>
      <c r="L119" s="198">
        <f>SUM(L117:L117)</f>
        <v>1</v>
      </c>
      <c r="M119" s="198">
        <f>SUM(M117:M117)</f>
        <v>1</v>
      </c>
      <c r="N119" s="149"/>
      <c r="O119" s="818">
        <v>0</v>
      </c>
    </row>
    <row r="121" spans="1:15">
      <c r="N121" s="1" t="s">
        <v>163</v>
      </c>
    </row>
    <row r="122" spans="1:15">
      <c r="A122" s="1457" t="s">
        <v>36</v>
      </c>
      <c r="B122" s="1457"/>
      <c r="C122" s="1457"/>
      <c r="F122" s="1457"/>
      <c r="G122" s="1457"/>
      <c r="H122" s="1457"/>
      <c r="I122" s="1457"/>
      <c r="J122" s="1457"/>
    </row>
    <row r="123" spans="1:15" ht="15.75">
      <c r="A123" s="1457" t="s">
        <v>37</v>
      </c>
      <c r="B123" s="1457"/>
      <c r="C123" s="1457"/>
      <c r="E123" s="619"/>
      <c r="F123" s="1457"/>
      <c r="G123" s="1457"/>
      <c r="H123" s="1457"/>
      <c r="I123" s="1457"/>
      <c r="J123" s="1457"/>
      <c r="K123" s="619"/>
      <c r="M123" s="1458" t="s">
        <v>58</v>
      </c>
      <c r="N123" s="1458"/>
    </row>
    <row r="124" spans="1:15" ht="15.75">
      <c r="M124" s="41"/>
      <c r="N124" s="135"/>
    </row>
    <row r="125" spans="1:15" ht="15.75">
      <c r="M125" s="41"/>
      <c r="N125" s="135"/>
    </row>
    <row r="126" spans="1:15" ht="15.75">
      <c r="M126" s="41"/>
      <c r="N126" s="135"/>
    </row>
    <row r="127" spans="1:15" ht="15.75">
      <c r="A127" s="1470" t="s">
        <v>38</v>
      </c>
      <c r="B127" s="1470"/>
      <c r="C127" s="1470"/>
      <c r="F127" s="1470"/>
      <c r="G127" s="1470"/>
      <c r="H127" s="1470"/>
      <c r="I127" s="1470"/>
      <c r="J127" s="1470"/>
      <c r="M127" s="1471" t="s">
        <v>39</v>
      </c>
      <c r="N127" s="1471"/>
    </row>
    <row r="128" spans="1:15" ht="15.75">
      <c r="A128" s="1457" t="s">
        <v>40</v>
      </c>
      <c r="B128" s="1457"/>
      <c r="C128" s="1457"/>
      <c r="F128" s="1457"/>
      <c r="G128" s="1457"/>
      <c r="H128" s="1457"/>
      <c r="I128" s="1457"/>
      <c r="J128" s="1457"/>
      <c r="M128" s="1458" t="s">
        <v>41</v>
      </c>
      <c r="N128" s="1458"/>
    </row>
    <row r="129" spans="1:15" ht="15.75">
      <c r="M129" s="134" t="s">
        <v>29</v>
      </c>
      <c r="N129" s="42"/>
    </row>
    <row r="130" spans="1:15" ht="15.75">
      <c r="A130" s="1508" t="s">
        <v>78</v>
      </c>
      <c r="B130" s="1508"/>
      <c r="C130" s="1508"/>
      <c r="D130" s="1508"/>
      <c r="E130" s="1508"/>
      <c r="F130" s="1508"/>
      <c r="G130" s="1508"/>
      <c r="H130" s="1508"/>
      <c r="I130" s="1508"/>
      <c r="J130" s="1508"/>
      <c r="K130" s="1508"/>
      <c r="L130" s="1508"/>
      <c r="M130" s="1508"/>
      <c r="N130" s="1508"/>
      <c r="O130" s="1508"/>
    </row>
    <row r="131" spans="1:15" ht="15.75">
      <c r="A131" s="1445" t="s">
        <v>175</v>
      </c>
      <c r="B131" s="1445"/>
      <c r="C131" s="1445"/>
      <c r="D131" s="1445"/>
      <c r="E131" s="1445"/>
      <c r="F131" s="1445"/>
      <c r="G131" s="1445"/>
      <c r="H131" s="1445"/>
      <c r="I131" s="1445"/>
      <c r="J131" s="1445"/>
      <c r="K131" s="1445"/>
      <c r="L131" s="1445"/>
      <c r="M131" s="1445"/>
      <c r="N131" s="1445"/>
      <c r="O131" s="1445"/>
    </row>
    <row r="132" spans="1:15" ht="18.75">
      <c r="A132" s="3"/>
      <c r="B132" s="3"/>
      <c r="C132" s="3"/>
      <c r="D132" s="3"/>
      <c r="E132" s="2"/>
      <c r="F132" s="2"/>
      <c r="G132" s="2"/>
      <c r="H132" s="2"/>
      <c r="I132" s="2"/>
      <c r="J132" s="2"/>
      <c r="K132" s="2"/>
      <c r="L132" s="2"/>
      <c r="M132" s="2"/>
      <c r="N132" s="2"/>
      <c r="O132" s="2"/>
    </row>
    <row r="133" spans="1:15" ht="15.75">
      <c r="A133" s="1511" t="s">
        <v>0</v>
      </c>
      <c r="B133" s="4" t="s">
        <v>1</v>
      </c>
      <c r="C133" s="1512" t="s">
        <v>2</v>
      </c>
      <c r="D133" s="1513"/>
      <c r="E133" s="1511" t="s">
        <v>3</v>
      </c>
      <c r="F133" s="1514" t="s">
        <v>4</v>
      </c>
      <c r="G133" s="1515"/>
      <c r="H133" s="1516"/>
      <c r="I133" s="1517" t="s">
        <v>5</v>
      </c>
      <c r="J133" s="1517"/>
      <c r="K133" s="1517"/>
      <c r="L133" s="1517"/>
      <c r="M133" s="4" t="s">
        <v>6</v>
      </c>
      <c r="N133" s="1511" t="s">
        <v>7</v>
      </c>
      <c r="O133" s="4" t="s">
        <v>8</v>
      </c>
    </row>
    <row r="134" spans="1:15" ht="15.75">
      <c r="A134" s="1479"/>
      <c r="B134" s="5" t="s">
        <v>9</v>
      </c>
      <c r="C134" s="1484" t="s">
        <v>10</v>
      </c>
      <c r="D134" s="1485"/>
      <c r="E134" s="1479"/>
      <c r="F134" s="278" t="s">
        <v>11</v>
      </c>
      <c r="G134" s="278" t="s">
        <v>12</v>
      </c>
      <c r="H134" s="278" t="s">
        <v>6</v>
      </c>
      <c r="I134" s="278" t="s">
        <v>13</v>
      </c>
      <c r="J134" s="278" t="s">
        <v>14</v>
      </c>
      <c r="K134" s="278" t="s">
        <v>15</v>
      </c>
      <c r="L134" s="278" t="s">
        <v>16</v>
      </c>
      <c r="M134" s="5" t="s">
        <v>17</v>
      </c>
      <c r="N134" s="1479"/>
      <c r="O134" s="5" t="s">
        <v>18</v>
      </c>
    </row>
    <row r="135" spans="1:15" ht="16.5" thickBot="1">
      <c r="A135" s="6">
        <v>1</v>
      </c>
      <c r="B135" s="6">
        <v>2</v>
      </c>
      <c r="C135" s="1509">
        <v>3</v>
      </c>
      <c r="D135" s="1510"/>
      <c r="E135" s="284">
        <v>4</v>
      </c>
      <c r="F135" s="284">
        <v>5</v>
      </c>
      <c r="G135" s="284">
        <v>7</v>
      </c>
      <c r="H135" s="284">
        <v>8</v>
      </c>
      <c r="I135" s="284">
        <v>9</v>
      </c>
      <c r="J135" s="284">
        <v>10</v>
      </c>
      <c r="K135" s="284">
        <v>11</v>
      </c>
      <c r="L135" s="284">
        <v>12</v>
      </c>
      <c r="M135" s="284">
        <v>13</v>
      </c>
      <c r="N135" s="284">
        <v>14</v>
      </c>
      <c r="O135" s="284">
        <v>15</v>
      </c>
    </row>
    <row r="136" spans="1:15" ht="15.75">
      <c r="A136" s="235"/>
      <c r="B136" s="236"/>
      <c r="C136" s="115"/>
      <c r="D136" s="38"/>
      <c r="E136" s="116"/>
      <c r="F136" s="102"/>
      <c r="G136" s="102"/>
      <c r="H136" s="102"/>
      <c r="I136" s="111"/>
      <c r="J136" s="111"/>
      <c r="K136" s="111"/>
      <c r="L136" s="102"/>
      <c r="M136" s="102"/>
      <c r="N136" s="117"/>
      <c r="O136" s="39"/>
    </row>
    <row r="137" spans="1:15" ht="15.75">
      <c r="A137" s="709">
        <v>1</v>
      </c>
      <c r="B137" s="625" t="s">
        <v>31</v>
      </c>
      <c r="C137" s="645">
        <v>257</v>
      </c>
      <c r="D137" s="38" t="s">
        <v>28</v>
      </c>
      <c r="E137" s="413" t="s">
        <v>26</v>
      </c>
      <c r="F137" s="509">
        <v>22.2</v>
      </c>
      <c r="G137" s="509">
        <v>0</v>
      </c>
      <c r="H137" s="509">
        <f>F137+G137</f>
        <v>22.2</v>
      </c>
      <c r="I137" s="111">
        <v>0</v>
      </c>
      <c r="J137" s="111">
        <v>0</v>
      </c>
      <c r="K137" s="111">
        <v>0</v>
      </c>
      <c r="L137" s="509">
        <v>22.2</v>
      </c>
      <c r="M137" s="509">
        <f>L137</f>
        <v>22.2</v>
      </c>
      <c r="N137" s="113" t="s">
        <v>123</v>
      </c>
      <c r="O137" s="977">
        <v>0</v>
      </c>
    </row>
    <row r="138" spans="1:15" ht="15.75">
      <c r="A138" s="709"/>
      <c r="B138" s="625"/>
      <c r="C138" s="321"/>
      <c r="D138" s="38"/>
      <c r="E138" s="322"/>
      <c r="F138" s="290"/>
      <c r="G138" s="290"/>
      <c r="H138" s="290"/>
      <c r="I138" s="111"/>
      <c r="J138" s="111"/>
      <c r="K138" s="111"/>
      <c r="L138" s="290"/>
      <c r="M138" s="290"/>
      <c r="N138" s="290"/>
      <c r="O138" s="290"/>
    </row>
    <row r="139" spans="1:15" ht="16.5" thickBot="1">
      <c r="A139" s="175"/>
      <c r="B139" s="114"/>
      <c r="C139" s="177"/>
      <c r="D139" s="38"/>
      <c r="E139" s="646"/>
      <c r="F139" s="670"/>
      <c r="G139" s="671"/>
      <c r="H139" s="671"/>
      <c r="I139" s="111"/>
      <c r="J139" s="111"/>
      <c r="K139" s="111"/>
      <c r="L139" s="111"/>
      <c r="M139" s="111"/>
      <c r="N139" s="672"/>
      <c r="O139" s="113"/>
    </row>
    <row r="140" spans="1:15" ht="16.5" thickBot="1">
      <c r="A140" s="178"/>
      <c r="B140" s="19" t="s">
        <v>6</v>
      </c>
      <c r="C140" s="119">
        <f>C137</f>
        <v>257</v>
      </c>
      <c r="D140" s="730" t="s">
        <v>28</v>
      </c>
      <c r="E140" s="32"/>
      <c r="F140" s="282" t="s">
        <v>19</v>
      </c>
      <c r="G140" s="283" t="s">
        <v>19</v>
      </c>
      <c r="H140" s="282" t="s">
        <v>19</v>
      </c>
      <c r="I140" s="91" t="s">
        <v>19</v>
      </c>
      <c r="J140" s="91" t="s">
        <v>19</v>
      </c>
      <c r="K140" s="34">
        <f>SUM(K137:K137)</f>
        <v>0</v>
      </c>
      <c r="L140" s="91" t="s">
        <v>19</v>
      </c>
      <c r="M140" s="734">
        <f>SUM(M137:M137)</f>
        <v>22.2</v>
      </c>
      <c r="N140" s="35"/>
      <c r="O140" s="36">
        <f>SUM(O137:O139)</f>
        <v>0</v>
      </c>
    </row>
    <row r="141" spans="1:15" ht="15.75">
      <c r="A141" s="10"/>
      <c r="B141" s="11"/>
      <c r="C141" s="12"/>
      <c r="D141" s="13"/>
      <c r="E141" s="14"/>
      <c r="F141" s="15"/>
      <c r="G141" s="15"/>
      <c r="H141" s="15"/>
      <c r="I141" s="15"/>
      <c r="J141" s="15"/>
      <c r="K141" s="15"/>
      <c r="L141" s="15"/>
      <c r="M141" s="15"/>
      <c r="N141" s="16"/>
      <c r="O141" s="17"/>
    </row>
    <row r="142" spans="1:15" ht="15.75">
      <c r="A142" s="477">
        <v>2</v>
      </c>
      <c r="B142" s="653" t="s">
        <v>32</v>
      </c>
      <c r="C142" s="321"/>
      <c r="D142" s="38"/>
      <c r="E142" s="322" t="s">
        <v>19</v>
      </c>
      <c r="F142" s="290" t="s">
        <v>19</v>
      </c>
      <c r="G142" s="290" t="s">
        <v>19</v>
      </c>
      <c r="H142" s="290" t="s">
        <v>19</v>
      </c>
      <c r="I142" s="111">
        <v>0</v>
      </c>
      <c r="J142" s="111">
        <v>0</v>
      </c>
      <c r="K142" s="111">
        <v>0</v>
      </c>
      <c r="L142" s="290" t="s">
        <v>19</v>
      </c>
      <c r="M142" s="290" t="s">
        <v>19</v>
      </c>
      <c r="N142" s="290" t="s">
        <v>19</v>
      </c>
      <c r="O142" s="290" t="s">
        <v>19</v>
      </c>
    </row>
    <row r="143" spans="1:15" ht="16.5" thickBot="1">
      <c r="A143" s="477"/>
      <c r="B143" s="653"/>
      <c r="C143" s="321"/>
      <c r="D143" s="38"/>
      <c r="E143" s="322"/>
      <c r="F143" s="290"/>
      <c r="G143" s="290"/>
      <c r="H143" s="290"/>
      <c r="I143" s="111"/>
      <c r="J143" s="111"/>
      <c r="K143" s="111"/>
      <c r="L143" s="290"/>
      <c r="M143" s="290"/>
      <c r="N143" s="290"/>
      <c r="O143" s="290"/>
    </row>
    <row r="144" spans="1:15" ht="16.5" thickBot="1">
      <c r="A144" s="18"/>
      <c r="B144" s="673" t="s">
        <v>19</v>
      </c>
      <c r="C144" s="131" t="s">
        <v>19</v>
      </c>
      <c r="D144" s="21"/>
      <c r="E144" s="132" t="s">
        <v>19</v>
      </c>
      <c r="F144" s="23">
        <f>SUM(F142:F143)</f>
        <v>0</v>
      </c>
      <c r="G144" s="23">
        <f>SUM(G142:G142)</f>
        <v>0</v>
      </c>
      <c r="H144" s="23">
        <f>SUM(H142:H142)</f>
        <v>0</v>
      </c>
      <c r="I144" s="24">
        <v>0</v>
      </c>
      <c r="J144" s="24">
        <v>0</v>
      </c>
      <c r="K144" s="24">
        <v>0</v>
      </c>
      <c r="L144" s="23">
        <f>SUM(L142:L142)</f>
        <v>0</v>
      </c>
      <c r="M144" s="23">
        <f>SUM(M142:M142)</f>
        <v>0</v>
      </c>
      <c r="N144" s="25"/>
      <c r="O144" s="26">
        <v>0</v>
      </c>
    </row>
    <row r="145" spans="1:15" ht="15.75">
      <c r="A145" s="970"/>
      <c r="B145" s="970"/>
      <c r="C145" s="971" t="s">
        <v>22</v>
      </c>
      <c r="D145" s="972"/>
      <c r="E145" s="973"/>
      <c r="F145" s="974"/>
      <c r="G145" s="974"/>
      <c r="H145" s="974"/>
      <c r="I145" s="974"/>
      <c r="J145" s="974"/>
      <c r="K145" s="974"/>
      <c r="L145" s="974"/>
      <c r="M145" s="974"/>
      <c r="N145" s="975"/>
      <c r="O145" s="976"/>
    </row>
    <row r="146" spans="1:15" ht="15.75">
      <c r="A146" s="410">
        <v>3</v>
      </c>
      <c r="B146" s="411" t="s">
        <v>33</v>
      </c>
      <c r="C146" s="321">
        <v>3210.7</v>
      </c>
      <c r="D146" s="38" t="s">
        <v>28</v>
      </c>
      <c r="E146" s="413" t="s">
        <v>25</v>
      </c>
      <c r="F146" s="509">
        <v>5.85</v>
      </c>
      <c r="G146" s="111">
        <v>0</v>
      </c>
      <c r="H146" s="509">
        <f>F146+G146</f>
        <v>5.85</v>
      </c>
      <c r="I146" s="111">
        <v>0</v>
      </c>
      <c r="J146" s="111">
        <v>0</v>
      </c>
      <c r="K146" s="111">
        <v>0</v>
      </c>
      <c r="L146" s="509">
        <v>2.15</v>
      </c>
      <c r="M146" s="969">
        <f>I146+J146+K146+L146</f>
        <v>2.15</v>
      </c>
      <c r="N146" s="113" t="s">
        <v>177</v>
      </c>
      <c r="O146" s="290" t="s">
        <v>19</v>
      </c>
    </row>
    <row r="147" spans="1:15" ht="15.75">
      <c r="A147" s="410"/>
      <c r="B147" s="411"/>
      <c r="C147" s="732"/>
      <c r="D147" s="38"/>
      <c r="E147" s="413" t="s">
        <v>61</v>
      </c>
      <c r="F147" s="290">
        <v>0.85</v>
      </c>
      <c r="G147" s="111">
        <v>0</v>
      </c>
      <c r="H147" s="509">
        <f t="shared" ref="H147:H150" si="6">F147+G147</f>
        <v>0.85</v>
      </c>
      <c r="I147" s="111">
        <v>0</v>
      </c>
      <c r="J147" s="111">
        <v>0</v>
      </c>
      <c r="K147" s="111">
        <v>0</v>
      </c>
      <c r="L147" s="290"/>
      <c r="M147" s="969">
        <f t="shared" ref="M147:M150" si="7">I147+J147+K147+L147</f>
        <v>0</v>
      </c>
      <c r="N147" s="113" t="s">
        <v>177</v>
      </c>
      <c r="O147" s="290"/>
    </row>
    <row r="148" spans="1:15" ht="15.75">
      <c r="A148" s="410"/>
      <c r="B148" s="411"/>
      <c r="C148" s="732"/>
      <c r="D148" s="38"/>
      <c r="E148" s="413" t="s">
        <v>135</v>
      </c>
      <c r="F148" s="509">
        <v>10.8</v>
      </c>
      <c r="G148" s="111">
        <v>0</v>
      </c>
      <c r="H148" s="509">
        <f t="shared" si="6"/>
        <v>10.8</v>
      </c>
      <c r="I148" s="111">
        <v>0</v>
      </c>
      <c r="J148" s="111">
        <v>0</v>
      </c>
      <c r="K148" s="111">
        <v>0</v>
      </c>
      <c r="L148" s="290">
        <v>3</v>
      </c>
      <c r="M148" s="969">
        <f t="shared" si="7"/>
        <v>3</v>
      </c>
      <c r="N148" s="113" t="s">
        <v>178</v>
      </c>
      <c r="O148" s="290"/>
    </row>
    <row r="149" spans="1:15" ht="15.75">
      <c r="A149" s="410"/>
      <c r="B149" s="411"/>
      <c r="C149" s="732"/>
      <c r="D149" s="38"/>
      <c r="E149" s="413" t="s">
        <v>137</v>
      </c>
      <c r="F149" s="509">
        <v>4.2</v>
      </c>
      <c r="G149" s="111">
        <v>0</v>
      </c>
      <c r="H149" s="509">
        <f t="shared" si="6"/>
        <v>4.2</v>
      </c>
      <c r="I149" s="111">
        <v>0</v>
      </c>
      <c r="J149" s="111">
        <v>0</v>
      </c>
      <c r="K149" s="111">
        <v>0</v>
      </c>
      <c r="L149" s="111">
        <v>0</v>
      </c>
      <c r="M149" s="969">
        <f t="shared" si="7"/>
        <v>0</v>
      </c>
      <c r="N149" s="113" t="s">
        <v>178</v>
      </c>
      <c r="O149" s="290"/>
    </row>
    <row r="150" spans="1:15" ht="15.75">
      <c r="A150" s="410"/>
      <c r="B150" s="411"/>
      <c r="C150" s="732"/>
      <c r="D150" s="38"/>
      <c r="E150" s="413" t="s">
        <v>176</v>
      </c>
      <c r="F150" s="509">
        <v>1.5</v>
      </c>
      <c r="G150" s="111">
        <v>0</v>
      </c>
      <c r="H150" s="509">
        <f t="shared" si="6"/>
        <v>1.5</v>
      </c>
      <c r="I150" s="111">
        <v>0</v>
      </c>
      <c r="J150" s="111">
        <v>0</v>
      </c>
      <c r="K150" s="111">
        <v>0</v>
      </c>
      <c r="L150" s="509">
        <v>0.5</v>
      </c>
      <c r="M150" s="969">
        <f t="shared" si="7"/>
        <v>0.5</v>
      </c>
      <c r="N150" s="113" t="s">
        <v>179</v>
      </c>
      <c r="O150" s="290"/>
    </row>
    <row r="151" spans="1:15" ht="15.75">
      <c r="A151" s="410"/>
      <c r="B151" s="411"/>
      <c r="C151" s="732">
        <v>232</v>
      </c>
      <c r="D151" s="38" t="s">
        <v>28</v>
      </c>
      <c r="E151" s="413" t="s">
        <v>133</v>
      </c>
      <c r="F151" s="509">
        <v>1</v>
      </c>
      <c r="G151" s="111">
        <v>0</v>
      </c>
      <c r="H151" s="509">
        <f t="shared" ref="H151" si="8">F151+G151</f>
        <v>1</v>
      </c>
      <c r="I151" s="111">
        <v>0</v>
      </c>
      <c r="J151" s="111">
        <v>0</v>
      </c>
      <c r="K151" s="111">
        <v>0</v>
      </c>
      <c r="L151" s="509">
        <v>1</v>
      </c>
      <c r="M151" s="969">
        <f t="shared" ref="M151" si="9">I151+J151+K151+L151</f>
        <v>1</v>
      </c>
      <c r="N151" s="113" t="s">
        <v>180</v>
      </c>
      <c r="O151" s="290"/>
    </row>
    <row r="152" spans="1:15" ht="16.5" thickBot="1">
      <c r="A152" s="410"/>
      <c r="B152" s="411"/>
      <c r="C152" s="412"/>
      <c r="D152" s="38"/>
      <c r="E152" s="413"/>
      <c r="F152" s="290"/>
      <c r="G152" s="290"/>
      <c r="H152" s="290"/>
      <c r="I152" s="111"/>
      <c r="J152" s="111"/>
      <c r="K152" s="111"/>
      <c r="L152" s="290"/>
      <c r="M152" s="290"/>
      <c r="N152" s="290"/>
      <c r="O152" s="290"/>
    </row>
    <row r="153" spans="1:15" ht="16.5" thickBot="1">
      <c r="A153" s="93"/>
      <c r="B153" s="89" t="s">
        <v>27</v>
      </c>
      <c r="C153" s="131" t="s">
        <v>19</v>
      </c>
      <c r="D153" s="98"/>
      <c r="E153" s="99"/>
      <c r="F153" s="201">
        <f t="shared" ref="F153:M153" si="10">SUM(F146:F146)</f>
        <v>5.85</v>
      </c>
      <c r="G153" s="201">
        <f t="shared" si="10"/>
        <v>0</v>
      </c>
      <c r="H153" s="201">
        <f t="shared" si="10"/>
        <v>5.85</v>
      </c>
      <c r="I153" s="201">
        <f t="shared" si="10"/>
        <v>0</v>
      </c>
      <c r="J153" s="94">
        <f t="shared" si="10"/>
        <v>0</v>
      </c>
      <c r="K153" s="201">
        <f t="shared" si="10"/>
        <v>0</v>
      </c>
      <c r="L153" s="201">
        <f t="shared" si="10"/>
        <v>2.15</v>
      </c>
      <c r="M153" s="201">
        <f t="shared" si="10"/>
        <v>2.15</v>
      </c>
      <c r="N153" s="90"/>
      <c r="O153" s="100">
        <f>SUM(O146:O146)</f>
        <v>0</v>
      </c>
    </row>
    <row r="154" spans="1:15" ht="15.75">
      <c r="A154" s="965"/>
      <c r="B154" s="965"/>
      <c r="C154" s="955"/>
      <c r="D154" s="956"/>
      <c r="E154" s="956"/>
      <c r="F154" s="965"/>
      <c r="G154" s="965"/>
      <c r="H154" s="965"/>
      <c r="I154" s="956"/>
      <c r="J154" s="965"/>
      <c r="K154" s="965"/>
      <c r="L154" s="965"/>
      <c r="M154" s="965"/>
      <c r="N154" s="978"/>
      <c r="O154" s="965"/>
    </row>
    <row r="155" spans="1:15" ht="15.75">
      <c r="A155" s="434">
        <v>4</v>
      </c>
      <c r="B155" s="260" t="s">
        <v>34</v>
      </c>
      <c r="C155" s="321">
        <v>89</v>
      </c>
      <c r="D155" s="38" t="s">
        <v>28</v>
      </c>
      <c r="E155" s="413" t="s">
        <v>71</v>
      </c>
      <c r="F155" s="290">
        <v>28.45</v>
      </c>
      <c r="G155" s="509">
        <v>8.0399999999999991</v>
      </c>
      <c r="H155" s="509">
        <f>F155+G155</f>
        <v>36.489999999999995</v>
      </c>
      <c r="I155" s="111">
        <v>0</v>
      </c>
      <c r="J155" s="111">
        <v>0</v>
      </c>
      <c r="K155" s="111">
        <v>0</v>
      </c>
      <c r="L155" s="509">
        <v>16.899999999999999</v>
      </c>
      <c r="M155" s="727">
        <f>SUM(I155:L155)</f>
        <v>16.899999999999999</v>
      </c>
      <c r="N155" s="113" t="s">
        <v>157</v>
      </c>
      <c r="O155" s="290" t="s">
        <v>19</v>
      </c>
    </row>
    <row r="156" spans="1:15" ht="15.75">
      <c r="A156" s="434"/>
      <c r="B156" s="260"/>
      <c r="C156" s="321"/>
      <c r="D156" s="38"/>
      <c r="E156" s="413" t="s">
        <v>42</v>
      </c>
      <c r="F156" s="436">
        <v>19.3</v>
      </c>
      <c r="G156" s="436">
        <v>2.75</v>
      </c>
      <c r="H156" s="509">
        <f t="shared" ref="H156:H159" si="11">F156+G156</f>
        <v>22.05</v>
      </c>
      <c r="I156" s="731"/>
      <c r="J156" s="731"/>
      <c r="K156" s="731"/>
      <c r="L156" s="509">
        <v>6.7</v>
      </c>
      <c r="M156" s="727">
        <f t="shared" ref="M156:M159" si="12">SUM(I156:L156)</f>
        <v>6.7</v>
      </c>
      <c r="N156" s="413" t="s">
        <v>72</v>
      </c>
      <c r="O156" s="290"/>
    </row>
    <row r="157" spans="1:15" ht="15.75">
      <c r="A157" s="434"/>
      <c r="B157" s="260"/>
      <c r="C157" s="321"/>
      <c r="D157" s="38"/>
      <c r="E157" s="413" t="s">
        <v>70</v>
      </c>
      <c r="F157" s="436">
        <v>14.8</v>
      </c>
      <c r="G157" s="436">
        <v>2.2000000000000002</v>
      </c>
      <c r="H157" s="509">
        <f t="shared" si="11"/>
        <v>17</v>
      </c>
      <c r="I157" s="731"/>
      <c r="J157" s="731"/>
      <c r="K157" s="731"/>
      <c r="L157" s="509">
        <v>3.9</v>
      </c>
      <c r="M157" s="727">
        <f t="shared" si="12"/>
        <v>3.9</v>
      </c>
      <c r="N157" s="413" t="s">
        <v>72</v>
      </c>
      <c r="O157" s="290"/>
    </row>
    <row r="158" spans="1:15" ht="15.75">
      <c r="A158" s="434"/>
      <c r="B158" s="260"/>
      <c r="C158" s="321"/>
      <c r="D158" s="38"/>
      <c r="E158" s="413" t="s">
        <v>66</v>
      </c>
      <c r="F158" s="436">
        <v>0.9</v>
      </c>
      <c r="G158" s="436">
        <v>0</v>
      </c>
      <c r="H158" s="509">
        <f t="shared" si="11"/>
        <v>0.9</v>
      </c>
      <c r="I158" s="731"/>
      <c r="J158" s="731"/>
      <c r="K158" s="731"/>
      <c r="L158" s="509">
        <v>0.8</v>
      </c>
      <c r="M158" s="727">
        <f t="shared" si="12"/>
        <v>0.8</v>
      </c>
      <c r="N158" s="413" t="s">
        <v>134</v>
      </c>
      <c r="O158" s="290"/>
    </row>
    <row r="159" spans="1:15" ht="15.75">
      <c r="A159" s="434"/>
      <c r="B159" s="260"/>
      <c r="C159" s="321"/>
      <c r="D159" s="38"/>
      <c r="E159" s="413" t="s">
        <v>23</v>
      </c>
      <c r="F159" s="436">
        <v>6.6</v>
      </c>
      <c r="G159" s="436">
        <v>0</v>
      </c>
      <c r="H159" s="509">
        <f t="shared" si="11"/>
        <v>6.6</v>
      </c>
      <c r="I159" s="731"/>
      <c r="J159" s="731"/>
      <c r="K159" s="731"/>
      <c r="L159" s="509">
        <v>3.4</v>
      </c>
      <c r="M159" s="727">
        <f t="shared" si="12"/>
        <v>3.4</v>
      </c>
      <c r="N159" s="413" t="s">
        <v>158</v>
      </c>
      <c r="O159" s="290"/>
    </row>
    <row r="160" spans="1:15" ht="16.5" thickBot="1">
      <c r="A160" s="256"/>
      <c r="B160" s="220"/>
      <c r="C160" s="202"/>
      <c r="D160" s="203"/>
      <c r="E160" s="204"/>
      <c r="F160" s="203"/>
      <c r="G160" s="203"/>
      <c r="H160" s="203"/>
      <c r="I160" s="205"/>
      <c r="J160" s="205"/>
      <c r="K160" s="205"/>
      <c r="L160" s="206"/>
      <c r="M160" s="205"/>
      <c r="N160" s="203"/>
      <c r="O160" s="207"/>
    </row>
    <row r="161" spans="1:15" ht="16.5" thickBot="1">
      <c r="A161" s="49"/>
      <c r="B161" s="50" t="s">
        <v>27</v>
      </c>
      <c r="C161" s="131">
        <f>C155</f>
        <v>89</v>
      </c>
      <c r="D161" s="21" t="s">
        <v>28</v>
      </c>
      <c r="E161" s="132" t="s">
        <v>19</v>
      </c>
      <c r="F161" s="179">
        <f>SUM(F155:F159)</f>
        <v>70.05</v>
      </c>
      <c r="G161" s="179">
        <f>SUM(G155:G159)</f>
        <v>12.989999999999998</v>
      </c>
      <c r="H161" s="179">
        <f>SUM(H155:H159)</f>
        <v>83.039999999999992</v>
      </c>
      <c r="I161" s="24">
        <v>0</v>
      </c>
      <c r="J161" s="24">
        <v>0</v>
      </c>
      <c r="K161" s="24">
        <v>0</v>
      </c>
      <c r="L161" s="179">
        <f>SUM(L155:L159)</f>
        <v>31.699999999999996</v>
      </c>
      <c r="M161" s="179">
        <f>SUM(M155:M155)</f>
        <v>16.899999999999999</v>
      </c>
      <c r="N161" s="208"/>
      <c r="O161" s="26">
        <v>0</v>
      </c>
    </row>
    <row r="162" spans="1:15" ht="15.75">
      <c r="A162" s="220"/>
      <c r="B162" s="357"/>
      <c r="C162" s="701"/>
      <c r="D162" s="145"/>
      <c r="E162" s="699"/>
      <c r="F162" s="979"/>
      <c r="G162" s="979"/>
      <c r="H162" s="70"/>
      <c r="I162" s="979"/>
      <c r="J162" s="979"/>
      <c r="K162" s="979"/>
      <c r="L162" s="979"/>
      <c r="M162" s="70"/>
      <c r="N162" s="699"/>
      <c r="O162" s="980"/>
    </row>
    <row r="163" spans="1:15" ht="15.75">
      <c r="A163" s="434">
        <v>5</v>
      </c>
      <c r="B163" s="133" t="s">
        <v>35</v>
      </c>
      <c r="C163" s="321">
        <v>2272.1</v>
      </c>
      <c r="D163" s="38" t="s">
        <v>28</v>
      </c>
      <c r="E163" s="413" t="s">
        <v>20</v>
      </c>
      <c r="F163" s="509">
        <v>32.799999999999997</v>
      </c>
      <c r="G163" s="290">
        <v>0</v>
      </c>
      <c r="H163" s="290">
        <f>F163+G163</f>
        <v>32.799999999999997</v>
      </c>
      <c r="I163" s="111">
        <v>0</v>
      </c>
      <c r="J163" s="111">
        <v>0</v>
      </c>
      <c r="K163" s="111">
        <v>0</v>
      </c>
      <c r="L163" s="509">
        <v>18.100000000000001</v>
      </c>
      <c r="M163" s="984">
        <f>SUM(I163:L163)</f>
        <v>18.100000000000001</v>
      </c>
      <c r="N163" s="113" t="s">
        <v>121</v>
      </c>
      <c r="O163" s="290" t="s">
        <v>19</v>
      </c>
    </row>
    <row r="164" spans="1:15" ht="15.75">
      <c r="A164" s="434"/>
      <c r="B164" s="133"/>
      <c r="C164" s="177"/>
      <c r="D164" s="38"/>
      <c r="E164" s="413" t="s">
        <v>30</v>
      </c>
      <c r="F164" s="509">
        <v>3</v>
      </c>
      <c r="G164" s="290">
        <v>0</v>
      </c>
      <c r="H164" s="290">
        <f t="shared" ref="H164:H165" si="13">F164+G164</f>
        <v>3</v>
      </c>
      <c r="I164" s="111">
        <v>0</v>
      </c>
      <c r="J164" s="111">
        <v>0</v>
      </c>
      <c r="K164" s="111">
        <v>0</v>
      </c>
      <c r="L164" s="111">
        <v>0</v>
      </c>
      <c r="M164" s="984">
        <f t="shared" ref="M164" si="14">SUM(I164:L164)</f>
        <v>0</v>
      </c>
      <c r="N164" s="733"/>
      <c r="O164" s="290"/>
    </row>
    <row r="165" spans="1:15" ht="15.75">
      <c r="A165" s="434"/>
      <c r="B165" s="133"/>
      <c r="C165" s="321"/>
      <c r="D165" s="38"/>
      <c r="E165" s="413" t="s">
        <v>54</v>
      </c>
      <c r="F165" s="509">
        <v>24.8</v>
      </c>
      <c r="G165" s="290">
        <v>0</v>
      </c>
      <c r="H165" s="290">
        <f t="shared" si="13"/>
        <v>24.8</v>
      </c>
      <c r="I165" s="111">
        <v>0</v>
      </c>
      <c r="J165" s="111">
        <v>0</v>
      </c>
      <c r="K165" s="111">
        <v>0</v>
      </c>
      <c r="L165" s="509">
        <v>24.8</v>
      </c>
      <c r="M165" s="984">
        <f>SUM(I165:L165)</f>
        <v>24.8</v>
      </c>
      <c r="N165" s="113"/>
      <c r="O165" s="290"/>
    </row>
    <row r="166" spans="1:15" ht="16.5" thickBot="1">
      <c r="A166" s="434"/>
      <c r="B166" s="133"/>
      <c r="C166" s="321"/>
      <c r="D166" s="38"/>
      <c r="E166" s="322"/>
      <c r="F166" s="290"/>
      <c r="G166" s="290"/>
      <c r="H166" s="290"/>
      <c r="I166" s="111"/>
      <c r="J166" s="111"/>
      <c r="K166" s="111"/>
      <c r="L166" s="290"/>
      <c r="M166" s="322"/>
      <c r="N166" s="290"/>
      <c r="O166" s="290"/>
    </row>
    <row r="167" spans="1:15" ht="16.5" thickBot="1">
      <c r="A167" s="66"/>
      <c r="B167" s="50" t="s">
        <v>27</v>
      </c>
      <c r="C167" s="68">
        <f>SUM(C163:C163)</f>
        <v>2272.1</v>
      </c>
      <c r="D167" s="60" t="s">
        <v>28</v>
      </c>
      <c r="E167" s="61"/>
      <c r="F167" s="67">
        <f>SUM(F163:F166)</f>
        <v>60.599999999999994</v>
      </c>
      <c r="G167" s="395">
        <f>SUM(G163:G166)</f>
        <v>0</v>
      </c>
      <c r="H167" s="67">
        <f>SUM(H163:H166)</f>
        <v>60.599999999999994</v>
      </c>
      <c r="I167" s="395">
        <f>SUM(I163:I163)</f>
        <v>0</v>
      </c>
      <c r="J167" s="395">
        <f>SUM(J163:J163)</f>
        <v>0</v>
      </c>
      <c r="K167" s="395">
        <f>SUM(K163:K163)</f>
        <v>0</v>
      </c>
      <c r="L167" s="67">
        <f>SUM(L163:L163)</f>
        <v>18.100000000000001</v>
      </c>
      <c r="M167" s="67">
        <f>SUM(M163:M163)</f>
        <v>18.100000000000001</v>
      </c>
      <c r="N167" s="69"/>
      <c r="O167" s="33">
        <f>SUM(O163:O166)</f>
        <v>0</v>
      </c>
    </row>
    <row r="169" spans="1:15">
      <c r="N169" s="1" t="s">
        <v>181</v>
      </c>
    </row>
    <row r="170" spans="1:15">
      <c r="A170" s="1457" t="s">
        <v>36</v>
      </c>
      <c r="B170" s="1457"/>
      <c r="C170" s="1457"/>
      <c r="F170" s="1457"/>
      <c r="G170" s="1457"/>
      <c r="H170" s="1457"/>
    </row>
    <row r="171" spans="1:15" ht="15.75">
      <c r="A171" s="1457" t="s">
        <v>37</v>
      </c>
      <c r="B171" s="1457"/>
      <c r="C171" s="1457"/>
      <c r="E171" s="1457"/>
      <c r="F171" s="1457"/>
      <c r="G171" s="1457"/>
      <c r="H171" s="1457"/>
      <c r="I171" s="1457"/>
      <c r="J171" s="1457"/>
      <c r="K171" s="1457"/>
      <c r="M171" s="1458" t="s">
        <v>58</v>
      </c>
      <c r="N171" s="1458"/>
    </row>
    <row r="172" spans="1:15" ht="15.75">
      <c r="M172" s="41"/>
      <c r="N172" s="135"/>
    </row>
    <row r="173" spans="1:15" ht="15.75">
      <c r="M173" s="41"/>
      <c r="N173" s="135"/>
    </row>
    <row r="174" spans="1:15" ht="15.75">
      <c r="M174" s="41"/>
      <c r="N174" s="135"/>
    </row>
    <row r="175" spans="1:15" ht="15.75">
      <c r="A175" s="1470" t="s">
        <v>38</v>
      </c>
      <c r="B175" s="1470"/>
      <c r="C175" s="1470"/>
      <c r="F175" s="1470"/>
      <c r="G175" s="1470"/>
      <c r="H175" s="1470"/>
      <c r="M175" s="1471" t="s">
        <v>39</v>
      </c>
      <c r="N175" s="1471"/>
    </row>
    <row r="176" spans="1:15" ht="15.75">
      <c r="A176" s="1457" t="s">
        <v>40</v>
      </c>
      <c r="B176" s="1457"/>
      <c r="C176" s="1457"/>
      <c r="F176" s="1457"/>
      <c r="G176" s="1457"/>
      <c r="H176" s="1457"/>
      <c r="M176" s="1458" t="s">
        <v>41</v>
      </c>
      <c r="N176" s="1458"/>
    </row>
    <row r="177" spans="1:15" ht="15.75">
      <c r="M177" s="134" t="s">
        <v>29</v>
      </c>
      <c r="N177" s="42"/>
    </row>
    <row r="178" spans="1:15" ht="15.75">
      <c r="A178" s="1508" t="s">
        <v>78</v>
      </c>
      <c r="B178" s="1508"/>
      <c r="C178" s="1508"/>
      <c r="D178" s="1508"/>
      <c r="E178" s="1508"/>
      <c r="F178" s="1508"/>
      <c r="G178" s="1508"/>
      <c r="H178" s="1508"/>
      <c r="I178" s="1508"/>
      <c r="J178" s="1508"/>
      <c r="K178" s="1508"/>
      <c r="L178" s="1508"/>
      <c r="M178" s="1508"/>
      <c r="N178" s="1508"/>
      <c r="O178" s="1508"/>
    </row>
    <row r="179" spans="1:15" ht="15.75">
      <c r="A179" s="1445" t="s">
        <v>182</v>
      </c>
      <c r="B179" s="1445"/>
      <c r="C179" s="1445"/>
      <c r="D179" s="1445"/>
      <c r="E179" s="1445"/>
      <c r="F179" s="1445"/>
      <c r="G179" s="1445"/>
      <c r="H179" s="1445"/>
      <c r="I179" s="1445"/>
      <c r="J179" s="1445"/>
      <c r="K179" s="1445"/>
      <c r="L179" s="1445"/>
      <c r="M179" s="1445"/>
      <c r="N179" s="1445"/>
      <c r="O179" s="1445"/>
    </row>
    <row r="180" spans="1:15" ht="19.5" thickBot="1">
      <c r="A180" s="3"/>
      <c r="B180" s="3"/>
      <c r="C180" s="3"/>
      <c r="D180" s="3"/>
      <c r="E180" s="2"/>
      <c r="F180" s="2"/>
      <c r="G180" s="2"/>
      <c r="H180" s="2"/>
      <c r="I180" s="2"/>
      <c r="J180" s="2"/>
      <c r="K180" s="2"/>
      <c r="L180" s="2"/>
      <c r="M180" s="2"/>
      <c r="N180" s="2"/>
      <c r="O180" s="2"/>
    </row>
    <row r="181" spans="1:15" ht="15.75">
      <c r="A181" s="1474" t="s">
        <v>0</v>
      </c>
      <c r="B181" s="150" t="s">
        <v>1</v>
      </c>
      <c r="C181" s="1476" t="s">
        <v>2</v>
      </c>
      <c r="D181" s="1477"/>
      <c r="E181" s="1478" t="s">
        <v>3</v>
      </c>
      <c r="F181" s="1480" t="s">
        <v>4</v>
      </c>
      <c r="G181" s="1481"/>
      <c r="H181" s="1482"/>
      <c r="I181" s="1483" t="s">
        <v>5</v>
      </c>
      <c r="J181" s="1483"/>
      <c r="K181" s="1483"/>
      <c r="L181" s="1483"/>
      <c r="M181" s="150" t="s">
        <v>6</v>
      </c>
      <c r="N181" s="1478" t="s">
        <v>7</v>
      </c>
      <c r="O181" s="151" t="s">
        <v>8</v>
      </c>
    </row>
    <row r="182" spans="1:15" ht="15.75">
      <c r="A182" s="1475"/>
      <c r="B182" s="5" t="s">
        <v>9</v>
      </c>
      <c r="C182" s="1484" t="s">
        <v>10</v>
      </c>
      <c r="D182" s="1485"/>
      <c r="E182" s="1479"/>
      <c r="F182" s="983" t="s">
        <v>11</v>
      </c>
      <c r="G182" s="983" t="s">
        <v>12</v>
      </c>
      <c r="H182" s="983" t="s">
        <v>6</v>
      </c>
      <c r="I182" s="983" t="s">
        <v>13</v>
      </c>
      <c r="J182" s="983" t="s">
        <v>14</v>
      </c>
      <c r="K182" s="983" t="s">
        <v>15</v>
      </c>
      <c r="L182" s="983" t="s">
        <v>16</v>
      </c>
      <c r="M182" s="5" t="s">
        <v>17</v>
      </c>
      <c r="N182" s="1479"/>
      <c r="O182" s="152" t="s">
        <v>18</v>
      </c>
    </row>
    <row r="183" spans="1:15" ht="16.5" thickBot="1">
      <c r="A183" s="153">
        <v>1</v>
      </c>
      <c r="B183" s="6">
        <v>2</v>
      </c>
      <c r="C183" s="1461">
        <v>3</v>
      </c>
      <c r="D183" s="1462"/>
      <c r="E183" s="6">
        <v>4</v>
      </c>
      <c r="F183" s="6">
        <v>5</v>
      </c>
      <c r="G183" s="6">
        <v>7</v>
      </c>
      <c r="H183" s="6">
        <v>8</v>
      </c>
      <c r="I183" s="6">
        <v>9</v>
      </c>
      <c r="J183" s="6">
        <v>10</v>
      </c>
      <c r="K183" s="6">
        <v>11</v>
      </c>
      <c r="L183" s="6">
        <v>12</v>
      </c>
      <c r="M183" s="6">
        <v>13</v>
      </c>
      <c r="N183" s="6">
        <v>14</v>
      </c>
      <c r="O183" s="154">
        <v>15</v>
      </c>
    </row>
    <row r="184" spans="1:15" ht="15.75">
      <c r="A184" s="298"/>
      <c r="B184" s="236"/>
      <c r="C184" s="237"/>
      <c r="D184" s="238"/>
      <c r="E184" s="239"/>
      <c r="F184" s="240"/>
      <c r="G184" s="240"/>
      <c r="H184" s="240"/>
      <c r="I184" s="241"/>
      <c r="J184" s="241"/>
      <c r="K184" s="241"/>
      <c r="L184" s="240"/>
      <c r="M184" s="240"/>
      <c r="N184" s="242"/>
      <c r="O184" s="299"/>
    </row>
    <row r="185" spans="1:15" ht="15.75">
      <c r="A185" s="158">
        <v>1</v>
      </c>
      <c r="B185" s="675" t="s">
        <v>31</v>
      </c>
      <c r="C185" s="674">
        <v>1145</v>
      </c>
      <c r="D185" s="73" t="s">
        <v>28</v>
      </c>
      <c r="E185" s="73" t="s">
        <v>23</v>
      </c>
      <c r="F185" s="626">
        <v>8</v>
      </c>
      <c r="G185" s="627">
        <v>0</v>
      </c>
      <c r="H185" s="626">
        <f t="shared" ref="H185:H186" si="15">SUM(F185:G185)</f>
        <v>8</v>
      </c>
      <c r="I185" s="628">
        <v>0</v>
      </c>
      <c r="J185" s="627">
        <v>0</v>
      </c>
      <c r="K185" s="627">
        <v>1</v>
      </c>
      <c r="L185" s="626">
        <v>2</v>
      </c>
      <c r="M185" s="629">
        <f t="shared" ref="M185:M186" si="16">SUM(I185:L185)</f>
        <v>3</v>
      </c>
      <c r="N185" s="71" t="s">
        <v>185</v>
      </c>
      <c r="O185" s="995">
        <v>0</v>
      </c>
    </row>
    <row r="186" spans="1:15" ht="15.75">
      <c r="A186" s="996"/>
      <c r="B186" s="987"/>
      <c r="C186" s="988"/>
      <c r="D186" s="989" t="s">
        <v>28</v>
      </c>
      <c r="E186" s="989" t="s">
        <v>26</v>
      </c>
      <c r="F186" s="990">
        <v>0.22</v>
      </c>
      <c r="G186" s="994">
        <v>0</v>
      </c>
      <c r="H186" s="990">
        <f t="shared" si="15"/>
        <v>0.22</v>
      </c>
      <c r="I186" s="991">
        <v>0</v>
      </c>
      <c r="J186" s="994">
        <v>0</v>
      </c>
      <c r="K186" s="994">
        <v>0</v>
      </c>
      <c r="L186" s="990">
        <v>0.22</v>
      </c>
      <c r="M186" s="992">
        <f t="shared" si="16"/>
        <v>0.22</v>
      </c>
      <c r="N186" s="993" t="s">
        <v>186</v>
      </c>
      <c r="O186" s="995">
        <v>0</v>
      </c>
    </row>
    <row r="187" spans="1:15" ht="16.5" thickBot="1">
      <c r="A187" s="997"/>
      <c r="B187" s="676"/>
      <c r="C187" s="115"/>
      <c r="D187" s="38"/>
      <c r="E187" s="116"/>
      <c r="F187" s="102"/>
      <c r="G187" s="102"/>
      <c r="H187" s="102"/>
      <c r="I187" s="111"/>
      <c r="J187" s="111"/>
      <c r="K187" s="111"/>
      <c r="L187" s="102"/>
      <c r="M187" s="102"/>
      <c r="N187" s="117"/>
      <c r="O187" s="836"/>
    </row>
    <row r="188" spans="1:15" ht="16.5" thickBot="1">
      <c r="A188" s="160"/>
      <c r="B188" s="19" t="s">
        <v>6</v>
      </c>
      <c r="C188" s="20"/>
      <c r="D188" s="21"/>
      <c r="E188" s="22"/>
      <c r="F188" s="179">
        <f t="shared" ref="F188:O188" si="17">SUM(F185:F186)</f>
        <v>8.2200000000000006</v>
      </c>
      <c r="G188" s="179">
        <f t="shared" si="17"/>
        <v>0</v>
      </c>
      <c r="H188" s="179">
        <f t="shared" si="17"/>
        <v>8.2200000000000006</v>
      </c>
      <c r="I188" s="179">
        <f t="shared" si="17"/>
        <v>0</v>
      </c>
      <c r="J188" s="179">
        <f t="shared" si="17"/>
        <v>0</v>
      </c>
      <c r="K188" s="179">
        <f t="shared" si="17"/>
        <v>1</v>
      </c>
      <c r="L188" s="179">
        <f t="shared" si="17"/>
        <v>2.2200000000000002</v>
      </c>
      <c r="M188" s="179">
        <f t="shared" si="17"/>
        <v>3.22</v>
      </c>
      <c r="N188" s="179">
        <f t="shared" si="17"/>
        <v>0</v>
      </c>
      <c r="O188" s="844">
        <f t="shared" si="17"/>
        <v>0</v>
      </c>
    </row>
    <row r="189" spans="1:15" ht="15.75">
      <c r="A189" s="162"/>
      <c r="B189" s="11"/>
      <c r="C189" s="12"/>
      <c r="D189" s="13"/>
      <c r="E189" s="14"/>
      <c r="F189" s="15"/>
      <c r="G189" s="15"/>
      <c r="H189" s="15"/>
      <c r="I189" s="15"/>
      <c r="J189" s="15"/>
      <c r="K189" s="15"/>
      <c r="L189" s="15"/>
      <c r="M189" s="15"/>
      <c r="N189" s="16"/>
      <c r="O189" s="163"/>
    </row>
    <row r="190" spans="1:15" ht="15.75">
      <c r="A190" s="1000">
        <v>2</v>
      </c>
      <c r="B190" s="1001" t="s">
        <v>32</v>
      </c>
      <c r="C190" s="1002">
        <v>5183</v>
      </c>
      <c r="D190" s="293" t="s">
        <v>28</v>
      </c>
      <c r="E190" s="735" t="s">
        <v>74</v>
      </c>
      <c r="F190" s="440">
        <v>10</v>
      </c>
      <c r="G190" s="339" t="s">
        <v>19</v>
      </c>
      <c r="H190" s="1012">
        <f>SUM(F190:G190)</f>
        <v>10</v>
      </c>
      <c r="I190" s="340">
        <v>0</v>
      </c>
      <c r="J190" s="340">
        <v>0</v>
      </c>
      <c r="K190" s="340">
        <v>0</v>
      </c>
      <c r="L190" s="440">
        <v>0</v>
      </c>
      <c r="M190" s="344">
        <f>SUM(I190:L190)</f>
        <v>0</v>
      </c>
      <c r="N190" s="362" t="s">
        <v>118</v>
      </c>
      <c r="O190" s="349" t="s">
        <v>19</v>
      </c>
    </row>
    <row r="191" spans="1:15" ht="15.75">
      <c r="A191" s="300"/>
      <c r="B191" s="253"/>
      <c r="C191" s="221"/>
      <c r="D191" s="222"/>
      <c r="E191" s="382" t="s">
        <v>160</v>
      </c>
      <c r="F191" s="342">
        <v>0.5</v>
      </c>
      <c r="G191" s="224" t="s">
        <v>19</v>
      </c>
      <c r="H191" s="986">
        <f>SUM(F191:G191)</f>
        <v>0.5</v>
      </c>
      <c r="I191" s="258">
        <v>0</v>
      </c>
      <c r="J191" s="258">
        <v>0</v>
      </c>
      <c r="K191" s="258">
        <v>0</v>
      </c>
      <c r="L191" s="342">
        <v>0</v>
      </c>
      <c r="M191" s="265">
        <f>SUM(I191:L191)</f>
        <v>0</v>
      </c>
      <c r="N191" s="244" t="s">
        <v>118</v>
      </c>
      <c r="O191" s="304"/>
    </row>
    <row r="192" spans="1:15" ht="15.75">
      <c r="A192" s="300"/>
      <c r="B192" s="253"/>
      <c r="C192" s="221"/>
      <c r="D192" s="222"/>
      <c r="E192" s="382" t="s">
        <v>65</v>
      </c>
      <c r="F192" s="342">
        <v>2</v>
      </c>
      <c r="G192" s="224" t="s">
        <v>19</v>
      </c>
      <c r="H192" s="986">
        <f>SUM(F192:G192)</f>
        <v>2</v>
      </c>
      <c r="I192" s="258">
        <v>0</v>
      </c>
      <c r="J192" s="258">
        <v>0</v>
      </c>
      <c r="K192" s="258">
        <v>0</v>
      </c>
      <c r="L192" s="342">
        <v>2</v>
      </c>
      <c r="M192" s="265">
        <f>SUM(I192:L192)</f>
        <v>2</v>
      </c>
      <c r="N192" s="244" t="s">
        <v>117</v>
      </c>
      <c r="O192" s="304"/>
    </row>
    <row r="193" spans="1:15" ht="16.5" thickBot="1">
      <c r="A193" s="158"/>
      <c r="B193" s="246"/>
      <c r="C193" s="247"/>
      <c r="D193" s="248"/>
      <c r="E193" s="249"/>
      <c r="F193" s="111"/>
      <c r="G193" s="111"/>
      <c r="H193" s="111"/>
      <c r="I193" s="111"/>
      <c r="J193" s="111"/>
      <c r="K193" s="111"/>
      <c r="L193" s="111"/>
      <c r="M193" s="111"/>
      <c r="N193" s="250"/>
      <c r="O193" s="838"/>
    </row>
    <row r="194" spans="1:15" ht="16.5" thickBot="1">
      <c r="A194" s="160"/>
      <c r="B194" s="124" t="s">
        <v>19</v>
      </c>
      <c r="C194" s="125" t="s">
        <v>19</v>
      </c>
      <c r="D194" s="126"/>
      <c r="E194" s="127" t="s">
        <v>19</v>
      </c>
      <c r="F194" s="179">
        <f>SUM(F190:F193)</f>
        <v>12.5</v>
      </c>
      <c r="G194" s="179">
        <f>SUM(G190:G190)</f>
        <v>0</v>
      </c>
      <c r="H194" s="179">
        <f>SUM(H190:H190)</f>
        <v>10</v>
      </c>
      <c r="I194" s="461">
        <v>0</v>
      </c>
      <c r="J194" s="461">
        <v>0</v>
      </c>
      <c r="K194" s="461">
        <v>0</v>
      </c>
      <c r="L194" s="179">
        <f>SUM(L190:L190)</f>
        <v>0</v>
      </c>
      <c r="M194" s="179">
        <f>SUM(M190:M190)</f>
        <v>0</v>
      </c>
      <c r="N194" s="25"/>
      <c r="O194" s="161">
        <v>0</v>
      </c>
    </row>
    <row r="195" spans="1:15" ht="15.75">
      <c r="A195" s="802"/>
      <c r="B195" s="71"/>
      <c r="C195" s="72"/>
      <c r="D195" s="430"/>
      <c r="E195" s="71"/>
      <c r="F195" s="71"/>
      <c r="G195" s="71"/>
      <c r="H195" s="71"/>
      <c r="I195" s="71"/>
      <c r="J195" s="71"/>
      <c r="K195" s="71"/>
      <c r="L195" s="71"/>
      <c r="M195" s="71"/>
      <c r="N195" s="71"/>
      <c r="O195" s="803"/>
    </row>
    <row r="196" spans="1:15" ht="15.75">
      <c r="A196" s="301">
        <v>3</v>
      </c>
      <c r="B196" s="415" t="s">
        <v>33</v>
      </c>
      <c r="C196" s="668">
        <v>3846.5</v>
      </c>
      <c r="D196" s="73" t="s">
        <v>28</v>
      </c>
      <c r="E196" s="73" t="s">
        <v>25</v>
      </c>
      <c r="F196" s="626">
        <v>0.65</v>
      </c>
      <c r="G196" s="628">
        <v>0</v>
      </c>
      <c r="H196" s="626">
        <f t="shared" ref="H196" si="18">SUM(F196:G196)</f>
        <v>0.65</v>
      </c>
      <c r="I196" s="628">
        <v>0</v>
      </c>
      <c r="J196" s="628">
        <v>0</v>
      </c>
      <c r="K196" s="628">
        <v>0</v>
      </c>
      <c r="L196" s="626">
        <v>0.5</v>
      </c>
      <c r="M196" s="629">
        <f t="shared" ref="M196" si="19">SUM(I196:L196)</f>
        <v>0.5</v>
      </c>
      <c r="N196" s="71" t="s">
        <v>183</v>
      </c>
      <c r="O196" s="302"/>
    </row>
    <row r="197" spans="1:15" ht="15.75">
      <c r="A197" s="301"/>
      <c r="B197" s="415"/>
      <c r="C197" s="668"/>
      <c r="D197" s="73"/>
      <c r="E197" s="743" t="s">
        <v>67</v>
      </c>
      <c r="F197" s="744">
        <v>24.5</v>
      </c>
      <c r="G197" s="741">
        <v>0</v>
      </c>
      <c r="H197" s="744">
        <f t="shared" ref="H197:H198" si="20">SUM(F197:G197)</f>
        <v>24.5</v>
      </c>
      <c r="I197" s="745">
        <v>0</v>
      </c>
      <c r="J197" s="745">
        <v>0</v>
      </c>
      <c r="K197" s="745">
        <v>0</v>
      </c>
      <c r="L197" s="744">
        <v>24.5</v>
      </c>
      <c r="M197" s="265">
        <f t="shared" ref="M197:M198" si="21">SUM(I197:L197)</f>
        <v>24.5</v>
      </c>
      <c r="N197" s="746" t="s">
        <v>119</v>
      </c>
      <c r="O197" s="302"/>
    </row>
    <row r="198" spans="1:15" ht="15.75">
      <c r="A198" s="346"/>
      <c r="B198" s="416"/>
      <c r="C198" s="742"/>
      <c r="D198" s="743"/>
      <c r="E198" s="73" t="s">
        <v>159</v>
      </c>
      <c r="F198" s="437">
        <v>0.25</v>
      </c>
      <c r="G198" s="985">
        <v>0</v>
      </c>
      <c r="H198" s="626">
        <f t="shared" si="20"/>
        <v>0.25</v>
      </c>
      <c r="I198" s="628">
        <v>0</v>
      </c>
      <c r="J198" s="628">
        <v>0</v>
      </c>
      <c r="K198" s="628">
        <v>0</v>
      </c>
      <c r="L198" s="626">
        <v>0.25</v>
      </c>
      <c r="M198" s="629">
        <f t="shared" si="21"/>
        <v>0.25</v>
      </c>
      <c r="N198" s="73" t="s">
        <v>132</v>
      </c>
      <c r="O198" s="304"/>
    </row>
    <row r="199" spans="1:15" ht="16.5" thickBot="1">
      <c r="A199" s="804"/>
      <c r="B199" s="220"/>
      <c r="C199" s="76"/>
      <c r="D199" s="73"/>
      <c r="E199" s="73"/>
      <c r="F199" s="417"/>
      <c r="G199" s="418"/>
      <c r="H199" s="677"/>
      <c r="I199" s="421"/>
      <c r="J199" s="421"/>
      <c r="K199" s="421"/>
      <c r="L199" s="419"/>
      <c r="M199" s="677"/>
      <c r="N199" s="73"/>
      <c r="O199" s="578"/>
    </row>
    <row r="200" spans="1:15" ht="16.5" thickBot="1">
      <c r="A200" s="805"/>
      <c r="B200" s="50" t="s">
        <v>27</v>
      </c>
      <c r="C200" s="131" t="s">
        <v>19</v>
      </c>
      <c r="D200" s="21"/>
      <c r="E200" s="132" t="s">
        <v>19</v>
      </c>
      <c r="F200" s="179">
        <f t="shared" ref="F200:O200" si="22">SUM(F196:F198)</f>
        <v>25.4</v>
      </c>
      <c r="G200" s="179">
        <f t="shared" si="22"/>
        <v>0</v>
      </c>
      <c r="H200" s="179">
        <f t="shared" si="22"/>
        <v>25.4</v>
      </c>
      <c r="I200" s="179">
        <f t="shared" si="22"/>
        <v>0</v>
      </c>
      <c r="J200" s="179">
        <f t="shared" si="22"/>
        <v>0</v>
      </c>
      <c r="K200" s="179">
        <f t="shared" si="22"/>
        <v>0</v>
      </c>
      <c r="L200" s="179">
        <f t="shared" si="22"/>
        <v>25.25</v>
      </c>
      <c r="M200" s="179">
        <f t="shared" si="22"/>
        <v>25.25</v>
      </c>
      <c r="N200" s="179">
        <f t="shared" si="22"/>
        <v>0</v>
      </c>
      <c r="O200" s="844">
        <f t="shared" si="22"/>
        <v>0</v>
      </c>
    </row>
    <row r="201" spans="1:15" ht="15.75">
      <c r="A201" s="169"/>
      <c r="B201" s="45"/>
      <c r="C201" s="981"/>
      <c r="D201" s="982"/>
      <c r="E201" s="145"/>
      <c r="F201" s="45"/>
      <c r="G201" s="45"/>
      <c r="H201" s="45"/>
      <c r="I201" s="145"/>
      <c r="J201" s="45"/>
      <c r="K201" s="45"/>
      <c r="L201" s="45"/>
      <c r="M201" s="45"/>
      <c r="N201" s="255"/>
      <c r="O201" s="274"/>
    </row>
    <row r="202" spans="1:15" ht="15.75">
      <c r="A202" s="1003">
        <v>4</v>
      </c>
      <c r="B202" s="864" t="s">
        <v>34</v>
      </c>
      <c r="C202" s="337" t="s">
        <v>19</v>
      </c>
      <c r="D202" s="293"/>
      <c r="E202" s="338" t="s">
        <v>19</v>
      </c>
      <c r="F202" s="339" t="s">
        <v>19</v>
      </c>
      <c r="G202" s="339" t="s">
        <v>19</v>
      </c>
      <c r="H202" s="339" t="s">
        <v>19</v>
      </c>
      <c r="I202" s="340">
        <v>0</v>
      </c>
      <c r="J202" s="340">
        <v>0</v>
      </c>
      <c r="K202" s="340">
        <v>0</v>
      </c>
      <c r="L202" s="339" t="s">
        <v>19</v>
      </c>
      <c r="M202" s="339" t="s">
        <v>19</v>
      </c>
      <c r="N202" s="339" t="s">
        <v>19</v>
      </c>
      <c r="O202" s="349" t="s">
        <v>19</v>
      </c>
    </row>
    <row r="203" spans="1:15" ht="16.5" thickBot="1">
      <c r="A203" s="806"/>
      <c r="B203" s="220"/>
      <c r="C203" s="76"/>
      <c r="D203" s="73"/>
      <c r="E203" s="71"/>
      <c r="F203" s="73"/>
      <c r="G203" s="73"/>
      <c r="H203" s="73"/>
      <c r="I203" s="77"/>
      <c r="J203" s="77"/>
      <c r="K203" s="77"/>
      <c r="L203" s="78"/>
      <c r="M203" s="77"/>
      <c r="N203" s="73"/>
      <c r="O203" s="578"/>
    </row>
    <row r="204" spans="1:15" ht="16.5" thickBot="1">
      <c r="A204" s="190"/>
      <c r="B204" s="50" t="s">
        <v>27</v>
      </c>
      <c r="C204" s="131" t="s">
        <v>19</v>
      </c>
      <c r="D204" s="21"/>
      <c r="E204" s="132" t="s">
        <v>19</v>
      </c>
      <c r="F204" s="23">
        <f>SUM(F202:F203)</f>
        <v>0</v>
      </c>
      <c r="G204" s="23">
        <f>SUM(G202:G202)</f>
        <v>0</v>
      </c>
      <c r="H204" s="23">
        <f>SUM(H202:H202)</f>
        <v>0</v>
      </c>
      <c r="I204" s="24">
        <v>0</v>
      </c>
      <c r="J204" s="24">
        <v>0</v>
      </c>
      <c r="K204" s="24">
        <v>0</v>
      </c>
      <c r="L204" s="23">
        <f>SUM(L202:L202)</f>
        <v>0</v>
      </c>
      <c r="M204" s="23">
        <f>SUM(M202:M202)</f>
        <v>0</v>
      </c>
      <c r="N204" s="83"/>
      <c r="O204" s="161">
        <v>0</v>
      </c>
    </row>
    <row r="205" spans="1:15" ht="15.75">
      <c r="A205" s="807"/>
      <c r="B205" s="260"/>
      <c r="C205" s="261"/>
      <c r="D205" s="133"/>
      <c r="E205" s="260"/>
      <c r="F205" s="262"/>
      <c r="G205" s="262"/>
      <c r="H205" s="262"/>
      <c r="I205" s="262"/>
      <c r="J205" s="262"/>
      <c r="K205" s="262"/>
      <c r="L205" s="262"/>
      <c r="M205" s="263"/>
      <c r="N205" s="260"/>
      <c r="O205" s="808"/>
    </row>
    <row r="206" spans="1:15" ht="15.75">
      <c r="A206" s="1004">
        <v>5</v>
      </c>
      <c r="B206" s="864" t="s">
        <v>35</v>
      </c>
      <c r="C206" s="1005">
        <v>11581.95</v>
      </c>
      <c r="D206" s="1006" t="s">
        <v>28</v>
      </c>
      <c r="E206" s="1006" t="s">
        <v>55</v>
      </c>
      <c r="F206" s="1007">
        <v>33.299999999999997</v>
      </c>
      <c r="G206" s="1008">
        <v>8.5</v>
      </c>
      <c r="H206" s="344">
        <f>SUM(F206:G206)</f>
        <v>41.8</v>
      </c>
      <c r="I206" s="340">
        <v>0</v>
      </c>
      <c r="J206" s="1008">
        <v>0</v>
      </c>
      <c r="K206" s="1008">
        <v>0</v>
      </c>
      <c r="L206" s="1008">
        <v>18</v>
      </c>
      <c r="M206" s="344">
        <f>SUM(I206:L206)</f>
        <v>18</v>
      </c>
      <c r="N206" s="1009" t="s">
        <v>161</v>
      </c>
      <c r="O206" s="1010">
        <v>2155388</v>
      </c>
    </row>
    <row r="207" spans="1:15" ht="15.75">
      <c r="A207" s="717"/>
      <c r="B207" s="260"/>
      <c r="C207" s="674">
        <v>20</v>
      </c>
      <c r="D207" s="73" t="s">
        <v>28</v>
      </c>
      <c r="E207" s="73" t="s">
        <v>54</v>
      </c>
      <c r="F207" s="626">
        <v>15</v>
      </c>
      <c r="G207" s="626">
        <v>3</v>
      </c>
      <c r="H207" s="629">
        <f>SUM(F207:G207)</f>
        <v>18</v>
      </c>
      <c r="I207" s="628">
        <v>0</v>
      </c>
      <c r="J207" s="628">
        <v>0</v>
      </c>
      <c r="K207" s="628">
        <v>0</v>
      </c>
      <c r="L207" s="626">
        <v>13</v>
      </c>
      <c r="M207" s="629">
        <f>SUM(I207:L207)</f>
        <v>13</v>
      </c>
      <c r="N207" s="71" t="s">
        <v>120</v>
      </c>
      <c r="O207" s="998">
        <v>187425</v>
      </c>
    </row>
    <row r="208" spans="1:15" ht="16.5" thickBot="1">
      <c r="A208" s="839"/>
      <c r="B208" s="53"/>
      <c r="C208" s="226"/>
      <c r="D208" s="227"/>
      <c r="E208" s="228"/>
      <c r="F208" s="229"/>
      <c r="G208" s="229"/>
      <c r="H208" s="228"/>
      <c r="I208" s="230"/>
      <c r="J208" s="230"/>
      <c r="K208" s="77"/>
      <c r="L208" s="78"/>
      <c r="M208" s="77"/>
      <c r="N208" s="229"/>
      <c r="O208" s="809"/>
    </row>
    <row r="209" spans="1:15" ht="16.5" thickBot="1">
      <c r="A209" s="813"/>
      <c r="B209" s="50" t="s">
        <v>27</v>
      </c>
      <c r="C209" s="112">
        <f>SUM(C206:C207)</f>
        <v>11601.95</v>
      </c>
      <c r="D209" s="60"/>
      <c r="E209" s="61"/>
      <c r="F209" s="682">
        <f t="shared" ref="F209:O209" si="23">SUM(F206:F207)</f>
        <v>48.3</v>
      </c>
      <c r="G209" s="682">
        <f t="shared" si="23"/>
        <v>11.5</v>
      </c>
      <c r="H209" s="682">
        <f t="shared" si="23"/>
        <v>59.8</v>
      </c>
      <c r="I209" s="682">
        <f t="shared" si="23"/>
        <v>0</v>
      </c>
      <c r="J209" s="682">
        <f t="shared" si="23"/>
        <v>0</v>
      </c>
      <c r="K209" s="682">
        <f t="shared" si="23"/>
        <v>0</v>
      </c>
      <c r="L209" s="682">
        <f t="shared" si="23"/>
        <v>31</v>
      </c>
      <c r="M209" s="682">
        <f t="shared" si="23"/>
        <v>31</v>
      </c>
      <c r="N209" s="682">
        <f t="shared" si="23"/>
        <v>0</v>
      </c>
      <c r="O209" s="999">
        <f t="shared" si="23"/>
        <v>2342813</v>
      </c>
    </row>
    <row r="211" spans="1:15">
      <c r="N211" s="1" t="s">
        <v>184</v>
      </c>
    </row>
    <row r="212" spans="1:15">
      <c r="A212" s="1457" t="s">
        <v>36</v>
      </c>
      <c r="B212" s="1457"/>
      <c r="C212" s="1457"/>
      <c r="F212" s="1457"/>
      <c r="G212" s="1457"/>
      <c r="H212" s="1457"/>
    </row>
    <row r="213" spans="1:15" ht="15.75">
      <c r="A213" s="1457" t="s">
        <v>37</v>
      </c>
      <c r="B213" s="1457"/>
      <c r="C213" s="1457"/>
      <c r="E213" s="1457"/>
      <c r="F213" s="1457"/>
      <c r="G213" s="1457"/>
      <c r="H213" s="1457"/>
      <c r="I213" s="1457"/>
      <c r="J213" s="1457"/>
      <c r="K213" s="1457"/>
      <c r="M213" s="1458" t="s">
        <v>58</v>
      </c>
      <c r="N213" s="1458"/>
    </row>
    <row r="214" spans="1:15" ht="15.75">
      <c r="M214" s="41"/>
      <c r="N214" s="135"/>
    </row>
    <row r="215" spans="1:15" ht="15.75">
      <c r="M215" s="41"/>
      <c r="N215" s="135"/>
    </row>
    <row r="216" spans="1:15" ht="15.75">
      <c r="M216" s="41"/>
      <c r="N216" s="135"/>
    </row>
    <row r="217" spans="1:15" ht="15.75">
      <c r="A217" s="1470" t="s">
        <v>38</v>
      </c>
      <c r="B217" s="1470"/>
      <c r="C217" s="1470"/>
      <c r="F217" s="1470"/>
      <c r="G217" s="1470"/>
      <c r="H217" s="1470"/>
      <c r="M217" s="1471" t="s">
        <v>39</v>
      </c>
      <c r="N217" s="1471"/>
    </row>
    <row r="218" spans="1:15" ht="15.75">
      <c r="A218" s="1457" t="s">
        <v>40</v>
      </c>
      <c r="B218" s="1457"/>
      <c r="C218" s="1457"/>
      <c r="F218" s="1457"/>
      <c r="G218" s="1457"/>
      <c r="H218" s="1457"/>
      <c r="M218" s="1458" t="s">
        <v>41</v>
      </c>
      <c r="N218" s="1458"/>
    </row>
    <row r="227" spans="1:15" ht="15.75">
      <c r="A227" s="1508" t="s">
        <v>78</v>
      </c>
      <c r="B227" s="1508"/>
      <c r="C227" s="1508"/>
      <c r="D227" s="1508"/>
      <c r="E227" s="1508"/>
      <c r="F227" s="1508"/>
      <c r="G227" s="1508"/>
      <c r="H227" s="1508"/>
      <c r="I227" s="1508"/>
      <c r="J227" s="1508"/>
      <c r="K227" s="1508"/>
      <c r="L227" s="1508"/>
      <c r="M227" s="1508"/>
      <c r="N227" s="1508"/>
      <c r="O227" s="1508"/>
    </row>
    <row r="228" spans="1:15" ht="15.75">
      <c r="A228" s="1445" t="s">
        <v>162</v>
      </c>
      <c r="B228" s="1445"/>
      <c r="C228" s="1445"/>
      <c r="D228" s="1445"/>
      <c r="E228" s="1445"/>
      <c r="F228" s="1445"/>
      <c r="G228" s="1445"/>
      <c r="H228" s="1445"/>
      <c r="I228" s="1445"/>
      <c r="J228" s="1445"/>
      <c r="K228" s="1445"/>
      <c r="L228" s="1445"/>
      <c r="M228" s="1445"/>
      <c r="N228" s="1445"/>
      <c r="O228" s="1445"/>
    </row>
    <row r="229" spans="1:15" ht="15.75">
      <c r="A229" s="1032"/>
      <c r="B229" s="1032"/>
      <c r="C229" s="1032"/>
      <c r="D229" s="1032"/>
      <c r="E229" s="1032"/>
      <c r="F229" s="1032"/>
      <c r="G229" s="1032"/>
      <c r="H229" s="1032"/>
      <c r="I229" s="1032"/>
      <c r="J229" s="1032"/>
      <c r="K229" s="1032"/>
      <c r="L229" s="1032"/>
      <c r="M229" s="1032"/>
      <c r="N229" s="1032"/>
      <c r="O229" s="1032"/>
    </row>
    <row r="230" spans="1:15" ht="12.75" customHeight="1">
      <c r="A230" s="3"/>
      <c r="B230" s="3"/>
      <c r="C230" s="3"/>
      <c r="D230" s="3"/>
      <c r="E230" s="2"/>
      <c r="F230" s="2"/>
      <c r="G230" s="2"/>
      <c r="H230" s="2"/>
      <c r="I230" s="2"/>
      <c r="J230" s="2"/>
      <c r="K230" s="2"/>
      <c r="L230" s="2"/>
      <c r="M230" s="2"/>
      <c r="N230" s="2"/>
      <c r="O230" s="2"/>
    </row>
    <row r="231" spans="1:15" ht="15.75">
      <c r="A231" s="1511" t="s">
        <v>0</v>
      </c>
      <c r="B231" s="4" t="s">
        <v>1</v>
      </c>
      <c r="C231" s="1512" t="s">
        <v>2</v>
      </c>
      <c r="D231" s="1513"/>
      <c r="E231" s="1511" t="s">
        <v>3</v>
      </c>
      <c r="F231" s="1514" t="s">
        <v>4</v>
      </c>
      <c r="G231" s="1515"/>
      <c r="H231" s="1516"/>
      <c r="I231" s="1517" t="s">
        <v>5</v>
      </c>
      <c r="J231" s="1517"/>
      <c r="K231" s="1517"/>
      <c r="L231" s="1517"/>
      <c r="M231" s="4" t="s">
        <v>6</v>
      </c>
      <c r="N231" s="1511" t="s">
        <v>7</v>
      </c>
      <c r="O231" s="4" t="s">
        <v>8</v>
      </c>
    </row>
    <row r="232" spans="1:15" ht="15.75">
      <c r="A232" s="1479"/>
      <c r="B232" s="5" t="s">
        <v>9</v>
      </c>
      <c r="C232" s="1484" t="s">
        <v>10</v>
      </c>
      <c r="D232" s="1485"/>
      <c r="E232" s="1479"/>
      <c r="F232" s="385" t="s">
        <v>11</v>
      </c>
      <c r="G232" s="385" t="s">
        <v>12</v>
      </c>
      <c r="H232" s="385" t="s">
        <v>6</v>
      </c>
      <c r="I232" s="385" t="s">
        <v>13</v>
      </c>
      <c r="J232" s="385" t="s">
        <v>14</v>
      </c>
      <c r="K232" s="385" t="s">
        <v>15</v>
      </c>
      <c r="L232" s="385" t="s">
        <v>16</v>
      </c>
      <c r="M232" s="5" t="s">
        <v>17</v>
      </c>
      <c r="N232" s="1479"/>
      <c r="O232" s="5" t="s">
        <v>18</v>
      </c>
    </row>
    <row r="233" spans="1:15" ht="16.5" thickBot="1">
      <c r="A233" s="6">
        <v>1</v>
      </c>
      <c r="B233" s="6">
        <v>2</v>
      </c>
      <c r="C233" s="1461">
        <v>3</v>
      </c>
      <c r="D233" s="1462"/>
      <c r="E233" s="6">
        <v>4</v>
      </c>
      <c r="F233" s="6">
        <v>5</v>
      </c>
      <c r="G233" s="6">
        <v>7</v>
      </c>
      <c r="H233" s="6">
        <v>8</v>
      </c>
      <c r="I233" s="6">
        <v>9</v>
      </c>
      <c r="J233" s="6">
        <v>10</v>
      </c>
      <c r="K233" s="6">
        <v>11</v>
      </c>
      <c r="L233" s="6">
        <v>12</v>
      </c>
      <c r="M233" s="6">
        <v>13</v>
      </c>
      <c r="N233" s="6">
        <v>14</v>
      </c>
      <c r="O233" s="6">
        <v>15</v>
      </c>
    </row>
    <row r="234" spans="1:15" ht="15.75">
      <c r="A234" s="235"/>
      <c r="B234" s="236"/>
      <c r="C234" s="237"/>
      <c r="D234" s="238"/>
      <c r="E234" s="239"/>
      <c r="F234" s="240"/>
      <c r="G234" s="240"/>
      <c r="H234" s="240"/>
      <c r="I234" s="241"/>
      <c r="J234" s="241"/>
      <c r="K234" s="241"/>
      <c r="L234" s="240"/>
      <c r="M234" s="240"/>
      <c r="N234" s="242"/>
      <c r="O234" s="243"/>
    </row>
    <row r="235" spans="1:15" ht="15.75">
      <c r="A235" s="113">
        <v>1</v>
      </c>
      <c r="B235" s="625" t="s">
        <v>31</v>
      </c>
      <c r="C235" s="1013">
        <v>1654.3</v>
      </c>
      <c r="D235" s="38" t="s">
        <v>28</v>
      </c>
      <c r="E235" s="646" t="s">
        <v>122</v>
      </c>
      <c r="F235" s="629">
        <v>21.1</v>
      </c>
      <c r="G235" s="629">
        <v>2.5</v>
      </c>
      <c r="H235" s="629">
        <f>SUM(F235:G235)</f>
        <v>23.6</v>
      </c>
      <c r="I235" s="111">
        <v>0</v>
      </c>
      <c r="J235" s="628">
        <v>0</v>
      </c>
      <c r="K235" s="627">
        <v>0.5</v>
      </c>
      <c r="L235" s="629">
        <v>7.5</v>
      </c>
      <c r="M235" s="629">
        <f>SUM(I235:L235)</f>
        <v>8</v>
      </c>
      <c r="N235" s="250" t="s">
        <v>123</v>
      </c>
      <c r="O235" s="710">
        <v>0</v>
      </c>
    </row>
    <row r="236" spans="1:15" ht="15.75">
      <c r="A236" s="113"/>
      <c r="B236" s="625"/>
      <c r="C236" s="177"/>
      <c r="D236" s="38"/>
      <c r="E236" s="646" t="s">
        <v>187</v>
      </c>
      <c r="F236" s="629">
        <v>3.5</v>
      </c>
      <c r="G236" s="629">
        <v>0</v>
      </c>
      <c r="H236" s="629">
        <f t="shared" ref="H236" si="24">SUM(F236:G236)</f>
        <v>3.5</v>
      </c>
      <c r="I236" s="111">
        <v>0</v>
      </c>
      <c r="J236" s="111">
        <v>0</v>
      </c>
      <c r="K236" s="111">
        <v>0</v>
      </c>
      <c r="L236" s="627">
        <v>1</v>
      </c>
      <c r="M236" s="629">
        <f t="shared" ref="M236" si="25">SUM(I236:L236)</f>
        <v>1</v>
      </c>
      <c r="N236" s="680" t="s">
        <v>19</v>
      </c>
      <c r="O236" s="710"/>
    </row>
    <row r="237" spans="1:15" ht="15.75">
      <c r="A237" s="113"/>
      <c r="B237" s="625"/>
      <c r="C237" s="177"/>
      <c r="D237" s="38"/>
      <c r="E237" s="646" t="s">
        <v>51</v>
      </c>
      <c r="F237" s="629">
        <v>15</v>
      </c>
      <c r="G237" s="629">
        <v>0</v>
      </c>
      <c r="H237" s="629">
        <f t="shared" ref="H237:H239" si="26">SUM(F237:G237)</f>
        <v>15</v>
      </c>
      <c r="I237" s="111">
        <v>0</v>
      </c>
      <c r="J237" s="111">
        <v>0</v>
      </c>
      <c r="K237" s="111">
        <v>0</v>
      </c>
      <c r="L237" s="627">
        <v>2.5</v>
      </c>
      <c r="M237" s="629">
        <f t="shared" ref="M237:M239" si="27">SUM(I237:L237)</f>
        <v>2.5</v>
      </c>
      <c r="N237" s="680" t="s">
        <v>19</v>
      </c>
      <c r="O237" s="679"/>
    </row>
    <row r="238" spans="1:15" ht="15.75">
      <c r="A238" s="113"/>
      <c r="B238" s="625"/>
      <c r="C238" s="177"/>
      <c r="D238" s="38"/>
      <c r="E238" s="646" t="s">
        <v>21</v>
      </c>
      <c r="F238" s="629">
        <v>1</v>
      </c>
      <c r="G238" s="629">
        <v>0</v>
      </c>
      <c r="H238" s="629">
        <f t="shared" si="26"/>
        <v>1</v>
      </c>
      <c r="I238" s="111">
        <v>0</v>
      </c>
      <c r="J238" s="111">
        <v>0</v>
      </c>
      <c r="K238" s="111">
        <v>0</v>
      </c>
      <c r="L238" s="111">
        <v>0</v>
      </c>
      <c r="M238" s="629">
        <f t="shared" si="27"/>
        <v>0</v>
      </c>
      <c r="N238" s="680" t="s">
        <v>19</v>
      </c>
      <c r="O238" s="679"/>
    </row>
    <row r="239" spans="1:15" ht="15.75">
      <c r="A239" s="113"/>
      <c r="B239" s="625"/>
      <c r="C239" s="1013"/>
      <c r="D239" s="38"/>
      <c r="E239" s="646" t="s">
        <v>188</v>
      </c>
      <c r="F239" s="629">
        <v>3.6</v>
      </c>
      <c r="G239" s="629">
        <v>0</v>
      </c>
      <c r="H239" s="629">
        <f t="shared" si="26"/>
        <v>3.6</v>
      </c>
      <c r="I239" s="111">
        <v>0</v>
      </c>
      <c r="J239" s="111">
        <v>0</v>
      </c>
      <c r="K239" s="111">
        <v>0</v>
      </c>
      <c r="L239" s="111">
        <v>0</v>
      </c>
      <c r="M239" s="629">
        <f t="shared" si="27"/>
        <v>0</v>
      </c>
      <c r="N239" s="680" t="s">
        <v>19</v>
      </c>
      <c r="O239" s="679"/>
    </row>
    <row r="240" spans="1:15" ht="18.75" customHeight="1" thickBot="1">
      <c r="A240" s="113"/>
      <c r="B240" s="114"/>
      <c r="C240" s="115"/>
      <c r="D240" s="38"/>
      <c r="E240" s="116"/>
      <c r="F240" s="102"/>
      <c r="G240" s="102"/>
      <c r="H240" s="102"/>
      <c r="I240" s="111"/>
      <c r="J240" s="111"/>
      <c r="K240" s="111"/>
      <c r="L240" s="102"/>
      <c r="M240" s="102"/>
      <c r="N240" s="117"/>
      <c r="O240" s="39"/>
    </row>
    <row r="241" spans="1:15" ht="16.5" thickBot="1">
      <c r="A241" s="18"/>
      <c r="B241" s="19" t="s">
        <v>6</v>
      </c>
      <c r="C241" s="20"/>
      <c r="D241" s="21"/>
      <c r="E241" s="22"/>
      <c r="F241" s="179">
        <f>SUM(F235:F239)</f>
        <v>44.2</v>
      </c>
      <c r="G241" s="179">
        <f>SUM(G235:G235)</f>
        <v>2.5</v>
      </c>
      <c r="H241" s="179">
        <f>SUM(H235:H239)</f>
        <v>46.7</v>
      </c>
      <c r="I241" s="390">
        <f>SUM(I235:I235)</f>
        <v>0</v>
      </c>
      <c r="J241" s="390">
        <f>SUM(J235:J235)</f>
        <v>0</v>
      </c>
      <c r="K241" s="390">
        <f>SUM(K235:K235)</f>
        <v>0.5</v>
      </c>
      <c r="L241" s="179">
        <f>SUM(L235:L239)</f>
        <v>11</v>
      </c>
      <c r="M241" s="179">
        <f>SUM(I241:L241)</f>
        <v>11.5</v>
      </c>
      <c r="N241" s="25"/>
      <c r="O241" s="215">
        <f>SUM(O235:O235)</f>
        <v>0</v>
      </c>
    </row>
    <row r="242" spans="1:15" ht="15.75">
      <c r="A242" s="10"/>
      <c r="B242" s="11"/>
      <c r="C242" s="12"/>
      <c r="D242" s="13"/>
      <c r="E242" s="14"/>
      <c r="F242" s="15"/>
      <c r="G242" s="15"/>
      <c r="H242" s="15"/>
      <c r="I242" s="15"/>
      <c r="J242" s="15"/>
      <c r="K242" s="15"/>
      <c r="L242" s="15"/>
      <c r="M242" s="15"/>
      <c r="N242" s="16"/>
      <c r="O242" s="17"/>
    </row>
    <row r="243" spans="1:15" ht="15.75">
      <c r="A243" s="477">
        <v>2</v>
      </c>
      <c r="B243" s="709" t="s">
        <v>32</v>
      </c>
      <c r="C243" s="177">
        <v>463</v>
      </c>
      <c r="D243" s="38" t="s">
        <v>28</v>
      </c>
      <c r="E243" s="646" t="s">
        <v>125</v>
      </c>
      <c r="F243" s="629">
        <v>7.5</v>
      </c>
      <c r="G243" s="629">
        <v>0</v>
      </c>
      <c r="H243" s="629">
        <f>SUM(F243:G243)</f>
        <v>7.5</v>
      </c>
      <c r="I243" s="111">
        <v>0</v>
      </c>
      <c r="J243" s="111">
        <v>0</v>
      </c>
      <c r="K243" s="111">
        <v>0</v>
      </c>
      <c r="L243" s="111">
        <v>0</v>
      </c>
      <c r="M243" s="629">
        <f>SUM(I243:L243)</f>
        <v>0</v>
      </c>
      <c r="N243" s="680" t="s">
        <v>19</v>
      </c>
      <c r="O243" s="39"/>
    </row>
    <row r="244" spans="1:15" ht="15.75">
      <c r="A244" s="477"/>
      <c r="B244" s="653"/>
      <c r="C244" s="177"/>
      <c r="D244" s="38"/>
      <c r="E244" s="646" t="s">
        <v>189</v>
      </c>
      <c r="F244" s="629">
        <v>3.5</v>
      </c>
      <c r="G244" s="629">
        <v>0</v>
      </c>
      <c r="H244" s="629">
        <f>SUM(F244:G244)</f>
        <v>3.5</v>
      </c>
      <c r="I244" s="111">
        <v>0</v>
      </c>
      <c r="J244" s="111">
        <v>0</v>
      </c>
      <c r="K244" s="111">
        <v>0</v>
      </c>
      <c r="L244" s="111">
        <v>0</v>
      </c>
      <c r="M244" s="629">
        <f>SUM(I244:L244)</f>
        <v>0</v>
      </c>
      <c r="N244" s="680" t="s">
        <v>19</v>
      </c>
      <c r="O244" s="39"/>
    </row>
    <row r="245" spans="1:15" ht="15.75">
      <c r="A245" s="477"/>
      <c r="B245" s="653"/>
      <c r="C245" s="177"/>
      <c r="D245" s="38"/>
      <c r="E245" s="646" t="s">
        <v>190</v>
      </c>
      <c r="F245" s="629">
        <v>25</v>
      </c>
      <c r="G245" s="629">
        <v>0</v>
      </c>
      <c r="H245" s="629">
        <f>SUM(F245:G245)</f>
        <v>25</v>
      </c>
      <c r="I245" s="111">
        <v>0</v>
      </c>
      <c r="J245" s="111">
        <v>0</v>
      </c>
      <c r="K245" s="111">
        <v>0</v>
      </c>
      <c r="L245" s="111">
        <v>0</v>
      </c>
      <c r="M245" s="629">
        <f>SUM(I245:L245)</f>
        <v>0</v>
      </c>
      <c r="N245" s="680" t="s">
        <v>19</v>
      </c>
      <c r="O245" s="39"/>
    </row>
    <row r="246" spans="1:15" ht="16.5" thickBot="1">
      <c r="A246" s="113"/>
      <c r="B246" s="246"/>
      <c r="C246" s="247"/>
      <c r="D246" s="248"/>
      <c r="E246" s="249"/>
      <c r="F246" s="111"/>
      <c r="G246" s="111"/>
      <c r="H246" s="111"/>
      <c r="I246" s="111"/>
      <c r="J246" s="111"/>
      <c r="K246" s="111"/>
      <c r="L246" s="111"/>
      <c r="M246" s="111"/>
      <c r="N246" s="250"/>
      <c r="O246" s="251"/>
    </row>
    <row r="247" spans="1:15" ht="16.5" thickBot="1">
      <c r="A247" s="18"/>
      <c r="B247" s="124" t="s">
        <v>19</v>
      </c>
      <c r="C247" s="455">
        <f>C243</f>
        <v>463</v>
      </c>
      <c r="D247" s="126"/>
      <c r="E247" s="127" t="s">
        <v>19</v>
      </c>
      <c r="F247" s="179">
        <f>SUM(F243:F246)</f>
        <v>36</v>
      </c>
      <c r="G247" s="390">
        <f>SUM(G243:G243)</f>
        <v>0</v>
      </c>
      <c r="H247" s="179">
        <f>SUM(H243:H243)</f>
        <v>7.5</v>
      </c>
      <c r="I247" s="422">
        <v>0</v>
      </c>
      <c r="J247" s="422">
        <v>0</v>
      </c>
      <c r="K247" s="422">
        <v>0</v>
      </c>
      <c r="L247" s="390">
        <f>SUM(L243:L243)</f>
        <v>0</v>
      </c>
      <c r="M247" s="390">
        <f>SUM(M243:M243)</f>
        <v>0</v>
      </c>
      <c r="N247" s="25"/>
      <c r="O247" s="26">
        <v>0</v>
      </c>
    </row>
    <row r="248" spans="1:15" ht="15.75">
      <c r="A248" s="71"/>
      <c r="B248" s="71"/>
      <c r="C248" s="72"/>
      <c r="D248" s="430"/>
      <c r="E248" s="71"/>
      <c r="F248" s="71"/>
      <c r="G248" s="71"/>
      <c r="H248" s="71"/>
      <c r="I248" s="71"/>
      <c r="J248" s="71"/>
      <c r="K248" s="71"/>
      <c r="L248" s="71"/>
      <c r="M248" s="71"/>
      <c r="N248" s="71"/>
      <c r="O248" s="74"/>
    </row>
    <row r="249" spans="1:15" ht="15.75">
      <c r="A249" s="289">
        <v>3</v>
      </c>
      <c r="B249" s="415" t="s">
        <v>33</v>
      </c>
      <c r="C249" s="366">
        <v>1279</v>
      </c>
      <c r="D249" s="38" t="s">
        <v>28</v>
      </c>
      <c r="E249" s="646" t="s">
        <v>68</v>
      </c>
      <c r="F249" s="629">
        <v>2</v>
      </c>
      <c r="G249" s="629">
        <v>0</v>
      </c>
      <c r="H249" s="629">
        <f>SUM(F249:G249)</f>
        <v>2</v>
      </c>
      <c r="I249" s="111">
        <v>0</v>
      </c>
      <c r="J249" s="111">
        <v>0</v>
      </c>
      <c r="K249" s="111">
        <v>0</v>
      </c>
      <c r="L249" s="627">
        <v>0</v>
      </c>
      <c r="M249" s="629">
        <f>SUM(I249:L249)</f>
        <v>0</v>
      </c>
      <c r="N249" s="250" t="s">
        <v>59</v>
      </c>
      <c r="O249" s="681">
        <v>0</v>
      </c>
    </row>
    <row r="250" spans="1:15" ht="15.75">
      <c r="A250" s="289"/>
      <c r="B250" s="415"/>
      <c r="C250" s="177"/>
      <c r="D250" s="38"/>
      <c r="E250" s="646" t="s">
        <v>188</v>
      </c>
      <c r="F250" s="629">
        <v>2</v>
      </c>
      <c r="G250" s="629">
        <v>0</v>
      </c>
      <c r="H250" s="629">
        <f>SUM(F250:G250)</f>
        <v>2</v>
      </c>
      <c r="I250" s="111">
        <v>0</v>
      </c>
      <c r="J250" s="111">
        <v>0</v>
      </c>
      <c r="K250" s="111">
        <v>0</v>
      </c>
      <c r="L250" s="627">
        <v>0</v>
      </c>
      <c r="M250" s="629">
        <f>SUM(I250:L250)</f>
        <v>0</v>
      </c>
      <c r="N250" s="250" t="s">
        <v>59</v>
      </c>
      <c r="O250" s="681">
        <v>0</v>
      </c>
    </row>
    <row r="251" spans="1:15" ht="15.75">
      <c r="A251" s="289"/>
      <c r="B251" s="415"/>
      <c r="C251" s="366"/>
      <c r="D251" s="38"/>
      <c r="E251" s="646" t="s">
        <v>191</v>
      </c>
      <c r="F251" s="629">
        <v>0.7</v>
      </c>
      <c r="G251" s="629">
        <v>0</v>
      </c>
      <c r="H251" s="629">
        <f>SUM(F251:G251)</f>
        <v>0.7</v>
      </c>
      <c r="I251" s="111">
        <v>0</v>
      </c>
      <c r="J251" s="111">
        <v>0</v>
      </c>
      <c r="K251" s="111">
        <v>0</v>
      </c>
      <c r="L251" s="627">
        <v>0</v>
      </c>
      <c r="M251" s="629">
        <f>SUM(I251:L251)</f>
        <v>0</v>
      </c>
      <c r="N251" s="250" t="s">
        <v>59</v>
      </c>
      <c r="O251" s="39"/>
    </row>
    <row r="252" spans="1:15" ht="15.75">
      <c r="A252" s="289"/>
      <c r="B252" s="415"/>
      <c r="C252" s="177"/>
      <c r="D252" s="38"/>
      <c r="E252" s="646" t="s">
        <v>192</v>
      </c>
      <c r="F252" s="629">
        <v>2</v>
      </c>
      <c r="G252" s="629">
        <v>0</v>
      </c>
      <c r="H252" s="629">
        <f t="shared" ref="H252:H253" si="28">SUM(F252:G252)</f>
        <v>2</v>
      </c>
      <c r="I252" s="111">
        <v>0</v>
      </c>
      <c r="J252" s="111">
        <v>0</v>
      </c>
      <c r="K252" s="111">
        <v>0</v>
      </c>
      <c r="L252" s="627">
        <v>0</v>
      </c>
      <c r="M252" s="629">
        <f t="shared" ref="M252:M253" si="29">SUM(I252:L252)</f>
        <v>0</v>
      </c>
      <c r="N252" s="250" t="s">
        <v>59</v>
      </c>
      <c r="O252" s="39"/>
    </row>
    <row r="253" spans="1:15" ht="15.75">
      <c r="A253" s="289"/>
      <c r="B253" s="415"/>
      <c r="C253" s="366"/>
      <c r="D253" s="38"/>
      <c r="E253" s="646" t="s">
        <v>193</v>
      </c>
      <c r="F253" s="629">
        <v>3</v>
      </c>
      <c r="G253" s="629">
        <v>0</v>
      </c>
      <c r="H253" s="629">
        <f t="shared" si="28"/>
        <v>3</v>
      </c>
      <c r="I253" s="111">
        <v>0</v>
      </c>
      <c r="J253" s="111">
        <v>0</v>
      </c>
      <c r="K253" s="111">
        <v>0</v>
      </c>
      <c r="L253" s="627">
        <v>0</v>
      </c>
      <c r="M253" s="629">
        <f t="shared" si="29"/>
        <v>0</v>
      </c>
      <c r="N253" s="250" t="s">
        <v>59</v>
      </c>
      <c r="O253" s="681"/>
    </row>
    <row r="254" spans="1:15" ht="16.5" thickBot="1">
      <c r="A254" s="219"/>
      <c r="B254" s="220"/>
      <c r="C254" s="76"/>
      <c r="D254" s="73"/>
      <c r="E254" s="71"/>
      <c r="F254" s="73"/>
      <c r="G254" s="73"/>
      <c r="H254" s="73"/>
      <c r="I254" s="77"/>
      <c r="J254" s="77"/>
      <c r="K254" s="77"/>
      <c r="L254" s="78"/>
      <c r="M254" s="77"/>
      <c r="N254" s="73"/>
      <c r="O254" s="79"/>
    </row>
    <row r="255" spans="1:15" ht="16.5" thickBot="1">
      <c r="A255" s="80"/>
      <c r="B255" s="50" t="s">
        <v>27</v>
      </c>
      <c r="C255" s="131" t="s">
        <v>19</v>
      </c>
      <c r="D255" s="21"/>
      <c r="E255" s="132" t="s">
        <v>19</v>
      </c>
      <c r="F255" s="179">
        <f>SUM(F249:F253)</f>
        <v>9.6999999999999993</v>
      </c>
      <c r="G255" s="424">
        <f>SUM(G249:G252)</f>
        <v>0</v>
      </c>
      <c r="H255" s="179">
        <f>SUM(H249:H249)</f>
        <v>2</v>
      </c>
      <c r="I255" s="426">
        <f>SUM(I249:I252)</f>
        <v>0</v>
      </c>
      <c r="J255" s="426">
        <f>SUM(J249:J252)</f>
        <v>0</v>
      </c>
      <c r="K255" s="426">
        <f>SUM(K249:K252)</f>
        <v>0</v>
      </c>
      <c r="L255" s="426">
        <f>SUM(L249:L252)</f>
        <v>0</v>
      </c>
      <c r="M255" s="426">
        <f>SUM(M249:M252)</f>
        <v>0</v>
      </c>
      <c r="N255" s="83"/>
      <c r="O255" s="26">
        <v>0</v>
      </c>
    </row>
    <row r="256" spans="1:15" ht="15.75">
      <c r="A256" s="45"/>
      <c r="B256" s="45"/>
      <c r="C256" s="383"/>
      <c r="D256" s="384"/>
      <c r="E256" s="145"/>
      <c r="F256" s="45"/>
      <c r="G256" s="45"/>
      <c r="H256" s="45"/>
      <c r="I256" s="145"/>
      <c r="J256" s="45"/>
      <c r="K256" s="45"/>
      <c r="L256" s="45"/>
      <c r="M256" s="45"/>
      <c r="N256" s="255"/>
      <c r="O256" s="45"/>
    </row>
    <row r="257" spans="1:15" ht="15.75">
      <c r="A257" s="434">
        <v>4</v>
      </c>
      <c r="B257" s="260" t="s">
        <v>34</v>
      </c>
      <c r="C257" s="1013">
        <v>742.5</v>
      </c>
      <c r="D257" s="38" t="s">
        <v>28</v>
      </c>
      <c r="E257" s="646" t="s">
        <v>66</v>
      </c>
      <c r="F257" s="629">
        <v>2</v>
      </c>
      <c r="G257" s="111">
        <v>0</v>
      </c>
      <c r="H257" s="629">
        <f>SUM(F257:G257)</f>
        <v>2</v>
      </c>
      <c r="I257" s="111">
        <v>0</v>
      </c>
      <c r="J257" s="111">
        <v>0</v>
      </c>
      <c r="K257" s="111">
        <v>0</v>
      </c>
      <c r="L257" s="111">
        <v>0</v>
      </c>
      <c r="M257" s="102">
        <f>SUM(I257:L257)</f>
        <v>0</v>
      </c>
      <c r="N257" s="680" t="s">
        <v>19</v>
      </c>
      <c r="O257" s="290" t="s">
        <v>19</v>
      </c>
    </row>
    <row r="258" spans="1:15" ht="15.75">
      <c r="A258" s="434"/>
      <c r="B258" s="260"/>
      <c r="C258" s="177"/>
      <c r="D258" s="38"/>
      <c r="E258" s="646" t="s">
        <v>71</v>
      </c>
      <c r="F258" s="629">
        <v>49.5</v>
      </c>
      <c r="G258" s="111">
        <v>0</v>
      </c>
      <c r="H258" s="629">
        <f>SUM(F258:G258)</f>
        <v>49.5</v>
      </c>
      <c r="I258" s="111">
        <v>0</v>
      </c>
      <c r="J258" s="111">
        <v>0</v>
      </c>
      <c r="K258" s="111">
        <v>0</v>
      </c>
      <c r="L258" s="627">
        <v>23</v>
      </c>
      <c r="M258" s="629">
        <f>SUM(I258:L258)</f>
        <v>23</v>
      </c>
      <c r="N258" s="250" t="s">
        <v>200</v>
      </c>
      <c r="O258" s="290"/>
    </row>
    <row r="259" spans="1:15" ht="15.75">
      <c r="A259" s="434"/>
      <c r="B259" s="260"/>
      <c r="C259" s="177"/>
      <c r="D259" s="38"/>
      <c r="E259" s="646" t="s">
        <v>42</v>
      </c>
      <c r="F259" s="629">
        <v>7.3</v>
      </c>
      <c r="G259" s="111">
        <v>0</v>
      </c>
      <c r="H259" s="629">
        <f>SUM(F259:G259)</f>
        <v>7.3</v>
      </c>
      <c r="I259" s="111">
        <v>0</v>
      </c>
      <c r="J259" s="111">
        <v>0</v>
      </c>
      <c r="K259" s="111">
        <v>0</v>
      </c>
      <c r="L259" s="111">
        <v>0</v>
      </c>
      <c r="M259" s="102">
        <f>SUM(I259:L259)</f>
        <v>0</v>
      </c>
      <c r="N259" s="250" t="s">
        <v>197</v>
      </c>
      <c r="O259" s="290"/>
    </row>
    <row r="260" spans="1:15" ht="15.75">
      <c r="A260" s="434"/>
      <c r="B260" s="260"/>
      <c r="C260" s="177"/>
      <c r="D260" s="38"/>
      <c r="E260" s="646"/>
      <c r="F260" s="629"/>
      <c r="G260" s="111"/>
      <c r="H260" s="629"/>
      <c r="I260" s="111"/>
      <c r="J260" s="111"/>
      <c r="K260" s="111"/>
      <c r="L260" s="111"/>
      <c r="M260" s="102"/>
      <c r="N260" s="250" t="s">
        <v>198</v>
      </c>
      <c r="O260" s="290"/>
    </row>
    <row r="261" spans="1:15" ht="15.75">
      <c r="A261" s="256"/>
      <c r="B261" s="220"/>
      <c r="C261" s="177"/>
      <c r="D261" s="38"/>
      <c r="E261" s="646" t="s">
        <v>194</v>
      </c>
      <c r="F261" s="629">
        <v>4</v>
      </c>
      <c r="G261" s="111">
        <v>0</v>
      </c>
      <c r="H261" s="629">
        <f>SUM(F261:G261)</f>
        <v>4</v>
      </c>
      <c r="I261" s="111">
        <v>0</v>
      </c>
      <c r="J261" s="111">
        <v>0</v>
      </c>
      <c r="K261" s="111">
        <v>0</v>
      </c>
      <c r="L261" s="111">
        <v>0</v>
      </c>
      <c r="M261" s="102">
        <f>SUM(I261:L261)</f>
        <v>0</v>
      </c>
      <c r="N261" s="250" t="s">
        <v>199</v>
      </c>
      <c r="O261" s="79"/>
    </row>
    <row r="262" spans="1:15" ht="15.75">
      <c r="A262" s="256"/>
      <c r="B262" s="220"/>
      <c r="C262" s="177"/>
      <c r="D262" s="38"/>
      <c r="E262" s="646" t="s">
        <v>195</v>
      </c>
      <c r="F262" s="629">
        <v>7</v>
      </c>
      <c r="G262" s="111">
        <v>0</v>
      </c>
      <c r="H262" s="629">
        <f>SUM(F262:G262)</f>
        <v>7</v>
      </c>
      <c r="I262" s="111">
        <v>0</v>
      </c>
      <c r="J262" s="111">
        <v>0</v>
      </c>
      <c r="K262" s="111">
        <v>0</v>
      </c>
      <c r="L262" s="111">
        <v>0</v>
      </c>
      <c r="M262" s="102">
        <f>SUM(I262:L262)</f>
        <v>0</v>
      </c>
      <c r="N262" s="250" t="s">
        <v>72</v>
      </c>
      <c r="O262" s="79"/>
    </row>
    <row r="263" spans="1:15" ht="15.75">
      <c r="A263" s="256"/>
      <c r="B263" s="220"/>
      <c r="C263" s="177"/>
      <c r="D263" s="38"/>
      <c r="E263" s="646" t="s">
        <v>126</v>
      </c>
      <c r="F263" s="629">
        <v>31</v>
      </c>
      <c r="G263" s="111">
        <v>0</v>
      </c>
      <c r="H263" s="629">
        <f t="shared" ref="H263:H264" si="30">SUM(F263:G263)</f>
        <v>31</v>
      </c>
      <c r="I263" s="111">
        <v>0</v>
      </c>
      <c r="J263" s="111">
        <v>0</v>
      </c>
      <c r="K263" s="111">
        <v>0</v>
      </c>
      <c r="L263" s="111">
        <v>0</v>
      </c>
      <c r="M263" s="102">
        <f t="shared" ref="M263:M264" si="31">SUM(I263:L263)</f>
        <v>0</v>
      </c>
      <c r="N263" s="250" t="s">
        <v>200</v>
      </c>
      <c r="O263" s="79"/>
    </row>
    <row r="264" spans="1:15" ht="15.75">
      <c r="A264" s="256"/>
      <c r="B264" s="220"/>
      <c r="C264" s="177"/>
      <c r="D264" s="38"/>
      <c r="E264" s="646" t="s">
        <v>21</v>
      </c>
      <c r="F264" s="519">
        <v>3</v>
      </c>
      <c r="G264" s="111">
        <v>0</v>
      </c>
      <c r="H264" s="629">
        <f t="shared" si="30"/>
        <v>3</v>
      </c>
      <c r="I264" s="111">
        <v>0</v>
      </c>
      <c r="J264" s="111">
        <v>0</v>
      </c>
      <c r="K264" s="111">
        <v>0</v>
      </c>
      <c r="L264" s="111">
        <v>0</v>
      </c>
      <c r="M264" s="102">
        <f t="shared" si="31"/>
        <v>0</v>
      </c>
      <c r="N264" s="646" t="s">
        <v>201</v>
      </c>
      <c r="O264" s="79"/>
    </row>
    <row r="265" spans="1:15" ht="16.5" thickBot="1">
      <c r="A265" s="256"/>
      <c r="B265" s="220"/>
      <c r="C265" s="76"/>
      <c r="D265" s="73"/>
      <c r="E265" s="73"/>
      <c r="F265" s="437"/>
      <c r="G265" s="437"/>
      <c r="H265" s="436"/>
      <c r="I265" s="439"/>
      <c r="J265" s="439"/>
      <c r="K265" s="439"/>
      <c r="L265" s="438"/>
      <c r="M265" s="509"/>
      <c r="N265" s="73"/>
      <c r="O265" s="79"/>
    </row>
    <row r="266" spans="1:15" ht="16.5" thickBot="1">
      <c r="A266" s="49"/>
      <c r="B266" s="50" t="s">
        <v>27</v>
      </c>
      <c r="C266" s="131" t="s">
        <v>19</v>
      </c>
      <c r="D266" s="21"/>
      <c r="E266" s="132" t="s">
        <v>19</v>
      </c>
      <c r="F266" s="179">
        <f>SUM(F257:F264)</f>
        <v>103.8</v>
      </c>
      <c r="G266" s="179">
        <f>SUM(G257:G259)</f>
        <v>0</v>
      </c>
      <c r="H266" s="179">
        <f>SUM(H257:H264)</f>
        <v>103.8</v>
      </c>
      <c r="I266" s="179">
        <f>SUM(I257:I259)</f>
        <v>0</v>
      </c>
      <c r="J266" s="179">
        <f>SUM(J257:J259)</f>
        <v>0</v>
      </c>
      <c r="K266" s="179">
        <f>SUM(K257:K259)</f>
        <v>0</v>
      </c>
      <c r="L266" s="179">
        <f t="shared" ref="L266:M266" si="32">SUM(L257:L264)</f>
        <v>23</v>
      </c>
      <c r="M266" s="179">
        <f t="shared" si="32"/>
        <v>23</v>
      </c>
      <c r="N266" s="83"/>
      <c r="O266" s="26">
        <v>0</v>
      </c>
    </row>
    <row r="267" spans="1:15" ht="15.75">
      <c r="A267" s="1053"/>
      <c r="B267" s="1054"/>
      <c r="C267" s="1055"/>
      <c r="D267" s="1056"/>
      <c r="E267" s="1057"/>
      <c r="F267" s="1058"/>
      <c r="G267" s="1058"/>
      <c r="H267" s="1058"/>
      <c r="I267" s="1058"/>
      <c r="J267" s="1058"/>
      <c r="K267" s="1058"/>
      <c r="L267" s="1058"/>
      <c r="M267" s="1058"/>
      <c r="N267" s="850"/>
      <c r="O267" s="1059"/>
    </row>
    <row r="268" spans="1:15" ht="15.75">
      <c r="A268" s="1060"/>
      <c r="B268" s="1061"/>
      <c r="C268" s="1062"/>
      <c r="D268" s="497"/>
      <c r="E268" s="504"/>
      <c r="F268" s="500"/>
      <c r="G268" s="500"/>
      <c r="H268" s="500"/>
      <c r="I268" s="500"/>
      <c r="J268" s="500"/>
      <c r="K268" s="500"/>
      <c r="L268" s="500"/>
      <c r="M268" s="500"/>
      <c r="N268" s="790"/>
      <c r="O268" s="1063"/>
    </row>
    <row r="269" spans="1:15" ht="15.75">
      <c r="A269" s="1060"/>
      <c r="B269" s="1061"/>
      <c r="C269" s="1062"/>
      <c r="D269" s="497"/>
      <c r="E269" s="504"/>
      <c r="F269" s="500"/>
      <c r="G269" s="500"/>
      <c r="H269" s="500"/>
      <c r="I269" s="500"/>
      <c r="J269" s="500"/>
      <c r="K269" s="500"/>
      <c r="L269" s="500"/>
      <c r="M269" s="500"/>
      <c r="N269" s="790"/>
      <c r="O269" s="1063"/>
    </row>
    <row r="270" spans="1:15" ht="15.75">
      <c r="A270" s="1060"/>
      <c r="B270" s="1061"/>
      <c r="C270" s="1062"/>
      <c r="D270" s="497"/>
      <c r="E270" s="504"/>
      <c r="F270" s="500"/>
      <c r="G270" s="500"/>
      <c r="H270" s="500"/>
      <c r="I270" s="500"/>
      <c r="J270" s="500"/>
      <c r="K270" s="500"/>
      <c r="L270" s="500"/>
      <c r="M270" s="500"/>
      <c r="N270" s="790"/>
      <c r="O270" s="1063"/>
    </row>
    <row r="271" spans="1:15" ht="15.75">
      <c r="A271" s="1060"/>
      <c r="B271" s="1061"/>
      <c r="C271" s="1062"/>
      <c r="D271" s="497"/>
      <c r="E271" s="504"/>
      <c r="F271" s="500"/>
      <c r="G271" s="500"/>
      <c r="H271" s="500"/>
      <c r="I271" s="500"/>
      <c r="J271" s="500"/>
      <c r="K271" s="500"/>
      <c r="L271" s="500"/>
      <c r="M271" s="500"/>
      <c r="N271" s="790"/>
      <c r="O271" s="1063"/>
    </row>
    <row r="272" spans="1:15" ht="15.75">
      <c r="A272" s="1060"/>
      <c r="B272" s="1061"/>
      <c r="C272" s="1062"/>
      <c r="D272" s="497"/>
      <c r="E272" s="504"/>
      <c r="F272" s="500"/>
      <c r="G272" s="500"/>
      <c r="H272" s="500"/>
      <c r="I272" s="500"/>
      <c r="J272" s="500"/>
      <c r="K272" s="500"/>
      <c r="L272" s="500"/>
      <c r="M272" s="500"/>
      <c r="N272" s="790"/>
      <c r="O272" s="1063"/>
    </row>
    <row r="273" spans="1:15" ht="15.75">
      <c r="A273" s="1060"/>
      <c r="B273" s="1061"/>
      <c r="C273" s="1062"/>
      <c r="D273" s="497"/>
      <c r="E273" s="504"/>
      <c r="F273" s="500"/>
      <c r="G273" s="500"/>
      <c r="H273" s="500"/>
      <c r="I273" s="500"/>
      <c r="J273" s="500"/>
      <c r="K273" s="500"/>
      <c r="L273" s="500"/>
      <c r="M273" s="500"/>
      <c r="N273" s="790"/>
      <c r="O273" s="1063"/>
    </row>
    <row r="274" spans="1:15" ht="15.75">
      <c r="A274" s="1060"/>
      <c r="B274" s="1061"/>
      <c r="C274" s="1062"/>
      <c r="D274" s="497"/>
      <c r="E274" s="504"/>
      <c r="F274" s="500"/>
      <c r="G274" s="500"/>
      <c r="H274" s="500"/>
      <c r="I274" s="500"/>
      <c r="J274" s="500"/>
      <c r="K274" s="500"/>
      <c r="L274" s="500"/>
      <c r="M274" s="500"/>
      <c r="N274" s="790"/>
      <c r="O274" s="1063"/>
    </row>
    <row r="275" spans="1:15" ht="15.75">
      <c r="A275" s="1060"/>
      <c r="B275" s="1061"/>
      <c r="C275" s="1062"/>
      <c r="D275" s="497"/>
      <c r="E275" s="504"/>
      <c r="F275" s="500"/>
      <c r="G275" s="500"/>
      <c r="H275" s="500"/>
      <c r="I275" s="500"/>
      <c r="J275" s="500"/>
      <c r="K275" s="500"/>
      <c r="L275" s="500"/>
      <c r="M275" s="500"/>
      <c r="N275" s="790"/>
      <c r="O275" s="1063"/>
    </row>
    <row r="276" spans="1:15" ht="15.75">
      <c r="A276" s="1511" t="s">
        <v>0</v>
      </c>
      <c r="B276" s="4" t="s">
        <v>1</v>
      </c>
      <c r="C276" s="1512" t="s">
        <v>2</v>
      </c>
      <c r="D276" s="1513"/>
      <c r="E276" s="1511" t="s">
        <v>3</v>
      </c>
      <c r="F276" s="1514" t="s">
        <v>4</v>
      </c>
      <c r="G276" s="1515"/>
      <c r="H276" s="1516"/>
      <c r="I276" s="1517" t="s">
        <v>5</v>
      </c>
      <c r="J276" s="1517"/>
      <c r="K276" s="1517"/>
      <c r="L276" s="1517"/>
      <c r="M276" s="4" t="s">
        <v>6</v>
      </c>
      <c r="N276" s="1511" t="s">
        <v>7</v>
      </c>
      <c r="O276" s="4" t="s">
        <v>8</v>
      </c>
    </row>
    <row r="277" spans="1:15" ht="15.75">
      <c r="A277" s="1479"/>
      <c r="B277" s="5" t="s">
        <v>9</v>
      </c>
      <c r="C277" s="1484" t="s">
        <v>10</v>
      </c>
      <c r="D277" s="1485"/>
      <c r="E277" s="1479"/>
      <c r="F277" s="1036" t="s">
        <v>11</v>
      </c>
      <c r="G277" s="1036" t="s">
        <v>12</v>
      </c>
      <c r="H277" s="1036" t="s">
        <v>6</v>
      </c>
      <c r="I277" s="1036" t="s">
        <v>13</v>
      </c>
      <c r="J277" s="1036" t="s">
        <v>14</v>
      </c>
      <c r="K277" s="1036" t="s">
        <v>15</v>
      </c>
      <c r="L277" s="1036" t="s">
        <v>16</v>
      </c>
      <c r="M277" s="5" t="s">
        <v>17</v>
      </c>
      <c r="N277" s="1479"/>
      <c r="O277" s="5" t="s">
        <v>18</v>
      </c>
    </row>
    <row r="278" spans="1:15" ht="15.75">
      <c r="A278" s="6">
        <v>1</v>
      </c>
      <c r="B278" s="6">
        <v>2</v>
      </c>
      <c r="C278" s="1461">
        <v>3</v>
      </c>
      <c r="D278" s="1462"/>
      <c r="E278" s="6">
        <v>4</v>
      </c>
      <c r="F278" s="6">
        <v>5</v>
      </c>
      <c r="G278" s="6">
        <v>7</v>
      </c>
      <c r="H278" s="6">
        <v>8</v>
      </c>
      <c r="I278" s="6">
        <v>9</v>
      </c>
      <c r="J278" s="6">
        <v>10</v>
      </c>
      <c r="K278" s="6">
        <v>11</v>
      </c>
      <c r="L278" s="6">
        <v>12</v>
      </c>
      <c r="M278" s="6">
        <v>13</v>
      </c>
      <c r="N278" s="6">
        <v>14</v>
      </c>
      <c r="O278" s="6">
        <v>15</v>
      </c>
    </row>
    <row r="279" spans="1:15" ht="15.75">
      <c r="A279" s="259"/>
      <c r="B279" s="260"/>
      <c r="C279" s="261"/>
      <c r="D279" s="133"/>
      <c r="E279" s="260"/>
      <c r="F279" s="262"/>
      <c r="G279" s="262"/>
      <c r="H279" s="262"/>
      <c r="I279" s="262"/>
      <c r="J279" s="262"/>
      <c r="K279" s="262"/>
      <c r="L279" s="262"/>
      <c r="M279" s="263"/>
      <c r="N279" s="260"/>
      <c r="O279" s="260"/>
    </row>
    <row r="280" spans="1:15" ht="15.75">
      <c r="A280" s="678">
        <v>5</v>
      </c>
      <c r="B280" s="260" t="s">
        <v>35</v>
      </c>
      <c r="C280" s="177">
        <v>1031</v>
      </c>
      <c r="D280" s="38" t="s">
        <v>28</v>
      </c>
      <c r="E280" s="646" t="s">
        <v>20</v>
      </c>
      <c r="F280" s="629">
        <v>0.5</v>
      </c>
      <c r="G280" s="111">
        <v>0</v>
      </c>
      <c r="H280" s="629">
        <f>SUM(F280:G280)</f>
        <v>0.5</v>
      </c>
      <c r="I280" s="111">
        <v>0</v>
      </c>
      <c r="J280" s="111">
        <v>0</v>
      </c>
      <c r="K280" s="111">
        <v>0</v>
      </c>
      <c r="L280" s="111">
        <v>0</v>
      </c>
      <c r="M280" s="102">
        <f>SUM(I280:L280)</f>
        <v>0</v>
      </c>
      <c r="N280" s="250" t="s">
        <v>129</v>
      </c>
      <c r="O280" s="224" t="s">
        <v>19</v>
      </c>
    </row>
    <row r="281" spans="1:15" ht="15.75">
      <c r="A281" s="678"/>
      <c r="B281" s="260"/>
      <c r="C281" s="177"/>
      <c r="D281" s="38"/>
      <c r="E281" s="646"/>
      <c r="F281" s="629"/>
      <c r="G281" s="111"/>
      <c r="H281" s="629"/>
      <c r="I281" s="111"/>
      <c r="J281" s="111"/>
      <c r="K281" s="111"/>
      <c r="L281" s="111"/>
      <c r="M281" s="102"/>
      <c r="N281" s="250" t="s">
        <v>202</v>
      </c>
      <c r="O281" s="290"/>
    </row>
    <row r="282" spans="1:15" ht="15.75">
      <c r="A282" s="678"/>
      <c r="B282" s="260"/>
      <c r="C282" s="177"/>
      <c r="D282" s="38"/>
      <c r="E282" s="646"/>
      <c r="F282" s="629"/>
      <c r="G282" s="111"/>
      <c r="H282" s="629"/>
      <c r="I282" s="111"/>
      <c r="J282" s="111"/>
      <c r="K282" s="111"/>
      <c r="L282" s="111"/>
      <c r="M282" s="102"/>
      <c r="N282" s="250" t="s">
        <v>203</v>
      </c>
      <c r="O282" s="290"/>
    </row>
    <row r="283" spans="1:15" ht="15.75">
      <c r="A283" s="678"/>
      <c r="B283" s="260"/>
      <c r="C283" s="177"/>
      <c r="D283" s="38"/>
      <c r="E283" s="646"/>
      <c r="F283" s="629"/>
      <c r="G283" s="111"/>
      <c r="H283" s="629"/>
      <c r="I283" s="111"/>
      <c r="J283" s="111"/>
      <c r="K283" s="111"/>
      <c r="L283" s="111"/>
      <c r="M283" s="102"/>
      <c r="N283" s="250" t="s">
        <v>204</v>
      </c>
      <c r="O283" s="290"/>
    </row>
    <row r="284" spans="1:15" ht="15.75">
      <c r="A284" s="678"/>
      <c r="B284" s="260"/>
      <c r="C284" s="177"/>
      <c r="D284" s="38"/>
      <c r="E284" s="646" t="s">
        <v>30</v>
      </c>
      <c r="F284" s="629">
        <v>7</v>
      </c>
      <c r="G284" s="111">
        <v>0</v>
      </c>
      <c r="H284" s="629">
        <f>SUM(F284:G284)</f>
        <v>7</v>
      </c>
      <c r="I284" s="111">
        <v>0</v>
      </c>
      <c r="J284" s="111">
        <v>0</v>
      </c>
      <c r="K284" s="111">
        <v>0</v>
      </c>
      <c r="L284" s="111">
        <v>0</v>
      </c>
      <c r="M284" s="102">
        <f>SUM(I284:L284)</f>
        <v>0</v>
      </c>
      <c r="N284" s="250" t="s">
        <v>205</v>
      </c>
      <c r="O284" s="290"/>
    </row>
    <row r="285" spans="1:15" ht="15.75">
      <c r="A285" s="678"/>
      <c r="B285" s="260"/>
      <c r="C285" s="177"/>
      <c r="D285" s="38"/>
      <c r="E285" s="646" t="s">
        <v>21</v>
      </c>
      <c r="F285" s="629">
        <v>1.5</v>
      </c>
      <c r="G285" s="111">
        <v>0</v>
      </c>
      <c r="H285" s="629">
        <f>SUM(F285:G285)</f>
        <v>1.5</v>
      </c>
      <c r="I285" s="111">
        <v>0</v>
      </c>
      <c r="J285" s="111">
        <v>0</v>
      </c>
      <c r="K285" s="111">
        <v>0</v>
      </c>
      <c r="L285" s="111">
        <v>0</v>
      </c>
      <c r="M285" s="102">
        <f>SUM(I285:L285)</f>
        <v>0</v>
      </c>
      <c r="N285" s="250" t="s">
        <v>206</v>
      </c>
      <c r="O285" s="290"/>
    </row>
    <row r="286" spans="1:15" ht="15.75">
      <c r="A286" s="678"/>
      <c r="B286" s="260"/>
      <c r="C286" s="177"/>
      <c r="D286" s="38"/>
      <c r="E286" s="646" t="s">
        <v>65</v>
      </c>
      <c r="F286" s="629">
        <v>7.5</v>
      </c>
      <c r="G286" s="111">
        <v>0</v>
      </c>
      <c r="H286" s="629">
        <f>SUM(F286:G286)</f>
        <v>7.5</v>
      </c>
      <c r="I286" s="111">
        <v>0</v>
      </c>
      <c r="J286" s="111">
        <v>0</v>
      </c>
      <c r="K286" s="111">
        <v>0</v>
      </c>
      <c r="L286" s="111">
        <v>0</v>
      </c>
      <c r="M286" s="102">
        <f>SUM(I286:L286)</f>
        <v>0</v>
      </c>
      <c r="N286" s="250" t="s">
        <v>207</v>
      </c>
      <c r="O286" s="290"/>
    </row>
    <row r="287" spans="1:15" ht="15.75">
      <c r="A287" s="678"/>
      <c r="B287" s="260"/>
      <c r="C287" s="177"/>
      <c r="D287" s="38"/>
      <c r="E287" s="646" t="s">
        <v>192</v>
      </c>
      <c r="F287" s="629">
        <v>2</v>
      </c>
      <c r="G287" s="111">
        <v>0</v>
      </c>
      <c r="H287" s="629">
        <f>SUM(F287:G287)</f>
        <v>2</v>
      </c>
      <c r="I287" s="111">
        <v>0</v>
      </c>
      <c r="J287" s="111">
        <v>0</v>
      </c>
      <c r="K287" s="111">
        <v>0</v>
      </c>
      <c r="L287" s="111">
        <v>0</v>
      </c>
      <c r="M287" s="102">
        <f>SUM(I287:L287)</f>
        <v>0</v>
      </c>
      <c r="N287" s="250" t="s">
        <v>59</v>
      </c>
      <c r="O287" s="290"/>
    </row>
    <row r="288" spans="1:15" ht="16.5" thickBot="1">
      <c r="A288" s="231"/>
      <c r="B288" s="53"/>
      <c r="C288" s="226"/>
      <c r="D288" s="227"/>
      <c r="E288" s="228"/>
      <c r="F288" s="229"/>
      <c r="G288" s="229"/>
      <c r="H288" s="228"/>
      <c r="I288" s="230"/>
      <c r="J288" s="230"/>
      <c r="K288" s="77"/>
      <c r="L288" s="78"/>
      <c r="M288" s="77"/>
      <c r="N288" s="229"/>
      <c r="O288" s="229"/>
    </row>
    <row r="289" spans="1:15" ht="16.5" thickBot="1">
      <c r="A289" s="50"/>
      <c r="B289" s="50" t="s">
        <v>27</v>
      </c>
      <c r="C289" s="112">
        <f>C280</f>
        <v>1031</v>
      </c>
      <c r="D289" s="60"/>
      <c r="E289" s="61"/>
      <c r="F289" s="67">
        <f>SUM(F280:F287)</f>
        <v>18.5</v>
      </c>
      <c r="G289" s="67">
        <f t="shared" ref="G289:M289" si="33">SUM(G280:G280)</f>
        <v>0</v>
      </c>
      <c r="H289" s="67">
        <f>SUM(H280:H287)</f>
        <v>18.5</v>
      </c>
      <c r="I289" s="67">
        <f t="shared" si="33"/>
        <v>0</v>
      </c>
      <c r="J289" s="67">
        <f t="shared" si="33"/>
        <v>0</v>
      </c>
      <c r="K289" s="67">
        <f t="shared" si="33"/>
        <v>0</v>
      </c>
      <c r="L289" s="67">
        <f t="shared" si="33"/>
        <v>0</v>
      </c>
      <c r="M289" s="67">
        <f t="shared" si="33"/>
        <v>0</v>
      </c>
      <c r="N289" s="61"/>
      <c r="O289" s="52"/>
    </row>
    <row r="291" spans="1:15">
      <c r="N291" s="1" t="s">
        <v>181</v>
      </c>
    </row>
    <row r="292" spans="1:15">
      <c r="A292" s="1457" t="s">
        <v>36</v>
      </c>
      <c r="B292" s="1457"/>
      <c r="C292" s="1457"/>
      <c r="F292" s="1457"/>
      <c r="G292" s="1457"/>
      <c r="H292" s="1457"/>
    </row>
    <row r="293" spans="1:15" ht="15.75">
      <c r="A293" s="1457" t="s">
        <v>37</v>
      </c>
      <c r="B293" s="1457"/>
      <c r="C293" s="1457"/>
      <c r="E293" s="1457"/>
      <c r="F293" s="1457"/>
      <c r="G293" s="1457"/>
      <c r="H293" s="1457"/>
      <c r="I293" s="1457"/>
      <c r="J293" s="1457"/>
      <c r="K293" s="1457"/>
      <c r="M293" s="1458" t="s">
        <v>58</v>
      </c>
      <c r="N293" s="1458"/>
    </row>
    <row r="294" spans="1:15" ht="15.75">
      <c r="M294" s="41"/>
      <c r="N294" s="135"/>
    </row>
    <row r="295" spans="1:15" ht="15.75">
      <c r="M295" s="41"/>
      <c r="N295" s="135"/>
    </row>
    <row r="296" spans="1:15" ht="15.75">
      <c r="M296" s="41"/>
      <c r="N296" s="135"/>
    </row>
    <row r="297" spans="1:15" ht="15.75">
      <c r="A297" s="1470" t="s">
        <v>38</v>
      </c>
      <c r="B297" s="1470"/>
      <c r="C297" s="1470"/>
      <c r="F297" s="1470"/>
      <c r="G297" s="1470"/>
      <c r="H297" s="1470"/>
      <c r="M297" s="1471" t="s">
        <v>39</v>
      </c>
      <c r="N297" s="1471"/>
    </row>
    <row r="298" spans="1:15" ht="15.75">
      <c r="A298" s="1457" t="s">
        <v>40</v>
      </c>
      <c r="B298" s="1457"/>
      <c r="C298" s="1457"/>
      <c r="F298" s="1457"/>
      <c r="G298" s="1457"/>
      <c r="H298" s="1457"/>
      <c r="M298" s="1458" t="s">
        <v>41</v>
      </c>
      <c r="N298" s="1458"/>
    </row>
    <row r="299" spans="1:15" ht="15.75">
      <c r="A299" s="517"/>
      <c r="B299" s="517"/>
      <c r="C299" s="517"/>
      <c r="F299" s="517"/>
      <c r="G299" s="517"/>
      <c r="H299" s="517"/>
      <c r="M299" s="518"/>
      <c r="N299" s="518"/>
    </row>
    <row r="300" spans="1:15" ht="15.75">
      <c r="A300" s="517"/>
      <c r="B300" s="517"/>
      <c r="C300" s="517"/>
      <c r="F300" s="517"/>
      <c r="G300" s="517"/>
      <c r="H300" s="517"/>
      <c r="M300" s="518"/>
      <c r="N300" s="518"/>
    </row>
    <row r="301" spans="1:15" ht="15.75">
      <c r="A301" s="623"/>
      <c r="B301" s="623"/>
      <c r="C301" s="623"/>
      <c r="F301" s="623"/>
      <c r="G301" s="623"/>
      <c r="H301" s="623"/>
      <c r="M301" s="624"/>
      <c r="N301" s="624"/>
    </row>
    <row r="302" spans="1:15" ht="15.75">
      <c r="A302" s="623"/>
      <c r="B302" s="623"/>
      <c r="C302" s="623"/>
      <c r="F302" s="623"/>
      <c r="G302" s="623"/>
      <c r="H302" s="623"/>
      <c r="M302" s="624"/>
      <c r="N302" s="624"/>
    </row>
    <row r="303" spans="1:15" ht="15.75">
      <c r="A303" s="623"/>
      <c r="B303" s="623"/>
      <c r="C303" s="623"/>
      <c r="F303" s="623"/>
      <c r="G303" s="623"/>
      <c r="H303" s="623"/>
      <c r="M303" s="624"/>
      <c r="N303" s="624"/>
    </row>
    <row r="304" spans="1:15" ht="15.75">
      <c r="A304" s="1026"/>
      <c r="B304" s="1026"/>
      <c r="C304" s="1026"/>
      <c r="F304" s="1026"/>
      <c r="G304" s="1026"/>
      <c r="H304" s="1026"/>
      <c r="M304" s="1027"/>
      <c r="N304" s="1027"/>
    </row>
    <row r="305" spans="1:14" ht="15.75">
      <c r="A305" s="1026"/>
      <c r="B305" s="1026"/>
      <c r="C305" s="1026"/>
      <c r="F305" s="1026"/>
      <c r="G305" s="1026"/>
      <c r="H305" s="1026"/>
      <c r="M305" s="1027"/>
      <c r="N305" s="1027"/>
    </row>
    <row r="306" spans="1:14" ht="15.75">
      <c r="A306" s="1026"/>
      <c r="B306" s="1026"/>
      <c r="C306" s="1026"/>
      <c r="F306" s="1026"/>
      <c r="G306" s="1026"/>
      <c r="H306" s="1026"/>
      <c r="M306" s="1027"/>
      <c r="N306" s="1027"/>
    </row>
    <row r="307" spans="1:14" ht="15.75">
      <c r="A307" s="1026"/>
      <c r="B307" s="1026"/>
      <c r="C307" s="1026"/>
      <c r="F307" s="1026"/>
      <c r="G307" s="1026"/>
      <c r="H307" s="1026"/>
      <c r="M307" s="1027"/>
      <c r="N307" s="1027"/>
    </row>
    <row r="308" spans="1:14" ht="15.75">
      <c r="A308" s="1026"/>
      <c r="B308" s="1026"/>
      <c r="C308" s="1026"/>
      <c r="F308" s="1026"/>
      <c r="G308" s="1026"/>
      <c r="H308" s="1026"/>
      <c r="M308" s="1027"/>
      <c r="N308" s="1027"/>
    </row>
    <row r="309" spans="1:14" ht="15.75">
      <c r="A309" s="1026"/>
      <c r="B309" s="1026"/>
      <c r="C309" s="1026"/>
      <c r="F309" s="1026"/>
      <c r="G309" s="1026"/>
      <c r="H309" s="1026"/>
      <c r="M309" s="1027"/>
      <c r="N309" s="1027"/>
    </row>
    <row r="310" spans="1:14" ht="15.75">
      <c r="A310" s="1026"/>
      <c r="B310" s="1026"/>
      <c r="C310" s="1026"/>
      <c r="F310" s="1026"/>
      <c r="G310" s="1026"/>
      <c r="H310" s="1026"/>
      <c r="M310" s="1027"/>
      <c r="N310" s="1027"/>
    </row>
    <row r="311" spans="1:14" ht="15.75">
      <c r="A311" s="1026"/>
      <c r="B311" s="1026"/>
      <c r="C311" s="1026"/>
      <c r="F311" s="1026"/>
      <c r="G311" s="1026"/>
      <c r="H311" s="1026"/>
      <c r="M311" s="1027"/>
      <c r="N311" s="1027"/>
    </row>
    <row r="312" spans="1:14" ht="15.75">
      <c r="A312" s="1026"/>
      <c r="B312" s="1026"/>
      <c r="C312" s="1026"/>
      <c r="F312" s="1026"/>
      <c r="G312" s="1026"/>
      <c r="H312" s="1026"/>
      <c r="M312" s="1027"/>
      <c r="N312" s="1027"/>
    </row>
    <row r="313" spans="1:14" ht="15.75">
      <c r="A313" s="1026"/>
      <c r="B313" s="1026"/>
      <c r="C313" s="1026"/>
      <c r="F313" s="1026"/>
      <c r="G313" s="1026"/>
      <c r="H313" s="1026"/>
      <c r="M313" s="1027"/>
      <c r="N313" s="1027"/>
    </row>
    <row r="314" spans="1:14" ht="15.75">
      <c r="A314" s="1026"/>
      <c r="B314" s="1026"/>
      <c r="C314" s="1026"/>
      <c r="F314" s="1026"/>
      <c r="G314" s="1026"/>
      <c r="H314" s="1026"/>
      <c r="M314" s="1027"/>
      <c r="N314" s="1027"/>
    </row>
    <row r="315" spans="1:14" ht="15.75">
      <c r="A315" s="1026"/>
      <c r="B315" s="1026"/>
      <c r="C315" s="1026"/>
      <c r="F315" s="1026"/>
      <c r="G315" s="1026"/>
      <c r="H315" s="1026"/>
      <c r="M315" s="1027"/>
      <c r="N315" s="1027"/>
    </row>
    <row r="316" spans="1:14" ht="15.75">
      <c r="A316" s="1026"/>
      <c r="B316" s="1026"/>
      <c r="C316" s="1026"/>
      <c r="F316" s="1026"/>
      <c r="G316" s="1026"/>
      <c r="H316" s="1026"/>
      <c r="M316" s="1027"/>
      <c r="N316" s="1027"/>
    </row>
    <row r="317" spans="1:14" ht="15.75">
      <c r="A317" s="1026"/>
      <c r="B317" s="1026"/>
      <c r="C317" s="1026"/>
      <c r="F317" s="1026"/>
      <c r="G317" s="1026"/>
      <c r="H317" s="1026"/>
      <c r="M317" s="1027"/>
      <c r="N317" s="1027"/>
    </row>
    <row r="318" spans="1:14" ht="15.75">
      <c r="A318" s="1430"/>
      <c r="B318" s="1430"/>
      <c r="C318" s="1430"/>
      <c r="F318" s="1430"/>
      <c r="G318" s="1430"/>
      <c r="H318" s="1430"/>
      <c r="M318" s="1431"/>
      <c r="N318" s="1431"/>
    </row>
    <row r="319" spans="1:14" ht="15.75">
      <c r="A319" s="1026"/>
      <c r="B319" s="1026"/>
      <c r="C319" s="1026"/>
      <c r="F319" s="1026"/>
      <c r="G319" s="1026"/>
      <c r="H319" s="1026"/>
      <c r="M319" s="1027"/>
      <c r="N319" s="1027"/>
    </row>
    <row r="320" spans="1:14" ht="15.75">
      <c r="A320" s="1026"/>
      <c r="B320" s="1026"/>
      <c r="C320" s="1026"/>
      <c r="F320" s="1026"/>
      <c r="G320" s="1026"/>
      <c r="H320" s="1026"/>
      <c r="M320" s="1027"/>
      <c r="N320" s="1027"/>
    </row>
    <row r="321" spans="1:15" ht="15.75">
      <c r="A321" s="1026"/>
      <c r="B321" s="1026"/>
      <c r="C321" s="1026"/>
      <c r="F321" s="1026"/>
      <c r="G321" s="1026"/>
      <c r="H321" s="1026"/>
      <c r="M321" s="1027"/>
      <c r="N321" s="1027"/>
    </row>
    <row r="322" spans="1:15" ht="15.75">
      <c r="A322" s="1026"/>
      <c r="B322" s="1026"/>
      <c r="C322" s="1026"/>
      <c r="F322" s="1026"/>
      <c r="G322" s="1026"/>
      <c r="H322" s="1026"/>
      <c r="M322" s="1027"/>
      <c r="N322" s="1027"/>
    </row>
    <row r="323" spans="1:15" ht="15.75">
      <c r="A323" s="1026"/>
      <c r="B323" s="1026"/>
      <c r="C323" s="1026"/>
      <c r="F323" s="1026"/>
      <c r="G323" s="1026"/>
      <c r="H323" s="1026"/>
      <c r="M323" s="1027"/>
      <c r="N323" s="1027"/>
    </row>
    <row r="324" spans="1:15" ht="15.75">
      <c r="A324" s="1026"/>
      <c r="B324" s="1026"/>
      <c r="C324" s="1026"/>
      <c r="F324" s="1026"/>
      <c r="G324" s="1026"/>
      <c r="H324" s="1026"/>
      <c r="M324" s="1027"/>
      <c r="N324" s="1027"/>
    </row>
    <row r="325" spans="1:15" ht="15.75">
      <c r="A325" s="1508" t="s">
        <v>78</v>
      </c>
      <c r="B325" s="1508"/>
      <c r="C325" s="1508"/>
      <c r="D325" s="1508"/>
      <c r="E325" s="1508"/>
      <c r="F325" s="1508"/>
      <c r="G325" s="1508"/>
      <c r="H325" s="1508"/>
      <c r="I325" s="1508"/>
      <c r="J325" s="1508"/>
      <c r="K325" s="1508"/>
      <c r="L325" s="1508"/>
      <c r="M325" s="1508"/>
      <c r="N325" s="1508"/>
      <c r="O325" s="1508"/>
    </row>
    <row r="326" spans="1:15" ht="15.75">
      <c r="A326" s="1445" t="s">
        <v>208</v>
      </c>
      <c r="B326" s="1445"/>
      <c r="C326" s="1445"/>
      <c r="D326" s="1445"/>
      <c r="E326" s="1445"/>
      <c r="F326" s="1445"/>
      <c r="G326" s="1445"/>
      <c r="H326" s="1445"/>
      <c r="I326" s="1445"/>
      <c r="J326" s="1445"/>
      <c r="K326" s="1445"/>
      <c r="L326" s="1445"/>
      <c r="M326" s="1445"/>
      <c r="N326" s="1445"/>
      <c r="O326" s="1445"/>
    </row>
    <row r="327" spans="1:15" ht="18.75">
      <c r="A327" s="3"/>
      <c r="B327" s="3"/>
      <c r="C327" s="3"/>
      <c r="D327" s="3"/>
      <c r="E327" s="2"/>
      <c r="F327" s="2"/>
      <c r="G327" s="2"/>
      <c r="H327" s="2"/>
      <c r="I327" s="2"/>
      <c r="J327" s="2"/>
      <c r="K327" s="2"/>
      <c r="L327" s="2"/>
      <c r="M327" s="2"/>
      <c r="N327" s="2"/>
      <c r="O327" s="2"/>
    </row>
    <row r="328" spans="1:15" ht="15.75">
      <c r="A328" s="1511" t="s">
        <v>0</v>
      </c>
      <c r="B328" s="4" t="s">
        <v>1</v>
      </c>
      <c r="C328" s="1512" t="s">
        <v>2</v>
      </c>
      <c r="D328" s="1513"/>
      <c r="E328" s="1511" t="s">
        <v>3</v>
      </c>
      <c r="F328" s="1514" t="s">
        <v>4</v>
      </c>
      <c r="G328" s="1515"/>
      <c r="H328" s="1516"/>
      <c r="I328" s="1517" t="s">
        <v>5</v>
      </c>
      <c r="J328" s="1517"/>
      <c r="K328" s="1517"/>
      <c r="L328" s="1517"/>
      <c r="M328" s="4" t="s">
        <v>6</v>
      </c>
      <c r="N328" s="1511" t="s">
        <v>7</v>
      </c>
      <c r="O328" s="4" t="s">
        <v>8</v>
      </c>
    </row>
    <row r="329" spans="1:15" ht="15.75">
      <c r="A329" s="1479"/>
      <c r="B329" s="5" t="s">
        <v>9</v>
      </c>
      <c r="C329" s="1484" t="s">
        <v>10</v>
      </c>
      <c r="D329" s="1485"/>
      <c r="E329" s="1479"/>
      <c r="F329" s="385" t="s">
        <v>11</v>
      </c>
      <c r="G329" s="385" t="s">
        <v>12</v>
      </c>
      <c r="H329" s="385" t="s">
        <v>6</v>
      </c>
      <c r="I329" s="385" t="s">
        <v>13</v>
      </c>
      <c r="J329" s="385" t="s">
        <v>14</v>
      </c>
      <c r="K329" s="385" t="s">
        <v>15</v>
      </c>
      <c r="L329" s="385" t="s">
        <v>16</v>
      </c>
      <c r="M329" s="5" t="s">
        <v>17</v>
      </c>
      <c r="N329" s="1479"/>
      <c r="O329" s="5" t="s">
        <v>18</v>
      </c>
    </row>
    <row r="330" spans="1:15" ht="16.5" thickBot="1">
      <c r="A330" s="6">
        <v>1</v>
      </c>
      <c r="B330" s="6">
        <v>2</v>
      </c>
      <c r="C330" s="1461">
        <v>3</v>
      </c>
      <c r="D330" s="1462"/>
      <c r="E330" s="6">
        <v>4</v>
      </c>
      <c r="F330" s="6">
        <v>5</v>
      </c>
      <c r="G330" s="6">
        <v>7</v>
      </c>
      <c r="H330" s="6">
        <v>8</v>
      </c>
      <c r="I330" s="6">
        <v>9</v>
      </c>
      <c r="J330" s="6">
        <v>10</v>
      </c>
      <c r="K330" s="6">
        <v>11</v>
      </c>
      <c r="L330" s="6">
        <v>12</v>
      </c>
      <c r="M330" s="6">
        <v>13</v>
      </c>
      <c r="N330" s="6">
        <v>14</v>
      </c>
      <c r="O330" s="6">
        <v>15</v>
      </c>
    </row>
    <row r="331" spans="1:15" ht="15.75">
      <c r="A331" s="235"/>
      <c r="B331" s="236"/>
      <c r="C331" s="237"/>
      <c r="D331" s="238"/>
      <c r="E331" s="239"/>
      <c r="F331" s="240"/>
      <c r="G331" s="240"/>
      <c r="H331" s="240"/>
      <c r="I331" s="241"/>
      <c r="J331" s="241"/>
      <c r="K331" s="241"/>
      <c r="L331" s="240"/>
      <c r="M331" s="240"/>
      <c r="N331" s="242"/>
      <c r="O331" s="243"/>
    </row>
    <row r="332" spans="1:15" ht="15.75">
      <c r="A332" s="244">
        <v>1</v>
      </c>
      <c r="B332" s="245" t="s">
        <v>31</v>
      </c>
      <c r="C332" s="254" t="s">
        <v>19</v>
      </c>
      <c r="D332" s="222"/>
      <c r="E332" s="234" t="s">
        <v>19</v>
      </c>
      <c r="F332" s="209" t="s">
        <v>19</v>
      </c>
      <c r="G332" s="210" t="s">
        <v>19</v>
      </c>
      <c r="H332" s="211" t="s">
        <v>19</v>
      </c>
      <c r="I332" s="212">
        <v>0</v>
      </c>
      <c r="J332" s="212">
        <v>0</v>
      </c>
      <c r="K332" s="212">
        <v>0</v>
      </c>
      <c r="L332" s="213" t="s">
        <v>19</v>
      </c>
      <c r="M332" s="209" t="s">
        <v>19</v>
      </c>
      <c r="N332" s="211" t="s">
        <v>19</v>
      </c>
      <c r="O332" s="1015">
        <v>0</v>
      </c>
    </row>
    <row r="333" spans="1:15" ht="16.5" thickBot="1">
      <c r="A333" s="362"/>
      <c r="B333" s="865"/>
      <c r="C333" s="247"/>
      <c r="D333" s="248"/>
      <c r="E333" s="249"/>
      <c r="F333" s="111"/>
      <c r="G333" s="111"/>
      <c r="H333" s="111"/>
      <c r="I333" s="111"/>
      <c r="J333" s="111"/>
      <c r="K333" s="111"/>
      <c r="L333" s="111"/>
      <c r="M333" s="111"/>
      <c r="N333" s="250"/>
      <c r="O333" s="251"/>
    </row>
    <row r="334" spans="1:15" ht="16.5" thickBot="1">
      <c r="A334" s="18"/>
      <c r="B334" s="19" t="s">
        <v>6</v>
      </c>
      <c r="C334" s="20"/>
      <c r="D334" s="21"/>
      <c r="E334" s="22"/>
      <c r="F334" s="179">
        <f t="shared" ref="F334:O334" si="34">SUM(F332:F332)</f>
        <v>0</v>
      </c>
      <c r="G334" s="179">
        <f t="shared" si="34"/>
        <v>0</v>
      </c>
      <c r="H334" s="179">
        <f t="shared" si="34"/>
        <v>0</v>
      </c>
      <c r="I334" s="179">
        <f t="shared" si="34"/>
        <v>0</v>
      </c>
      <c r="J334" s="179">
        <f t="shared" si="34"/>
        <v>0</v>
      </c>
      <c r="K334" s="179">
        <f t="shared" si="34"/>
        <v>0</v>
      </c>
      <c r="L334" s="179">
        <f t="shared" si="34"/>
        <v>0</v>
      </c>
      <c r="M334" s="179">
        <f t="shared" si="34"/>
        <v>0</v>
      </c>
      <c r="N334" s="179">
        <f t="shared" si="34"/>
        <v>0</v>
      </c>
      <c r="O334" s="215">
        <f t="shared" si="34"/>
        <v>0</v>
      </c>
    </row>
    <row r="335" spans="1:15" ht="15.75">
      <c r="A335" s="10"/>
      <c r="B335" s="11"/>
      <c r="C335" s="12"/>
      <c r="D335" s="13"/>
      <c r="E335" s="14"/>
      <c r="F335" s="15"/>
      <c r="G335" s="15"/>
      <c r="H335" s="15"/>
      <c r="I335" s="15"/>
      <c r="J335" s="15"/>
      <c r="K335" s="15"/>
      <c r="L335" s="15"/>
      <c r="M335" s="15"/>
      <c r="N335" s="16"/>
      <c r="O335" s="1014"/>
    </row>
    <row r="336" spans="1:15" ht="15.75">
      <c r="A336" s="252">
        <v>2</v>
      </c>
      <c r="B336" s="253" t="s">
        <v>32</v>
      </c>
      <c r="C336" s="254" t="s">
        <v>19</v>
      </c>
      <c r="D336" s="222"/>
      <c r="E336" s="234" t="s">
        <v>19</v>
      </c>
      <c r="F336" s="209" t="s">
        <v>19</v>
      </c>
      <c r="G336" s="210" t="s">
        <v>19</v>
      </c>
      <c r="H336" s="211" t="s">
        <v>19</v>
      </c>
      <c r="I336" s="212">
        <v>0</v>
      </c>
      <c r="J336" s="212">
        <v>0</v>
      </c>
      <c r="K336" s="212">
        <v>0</v>
      </c>
      <c r="L336" s="213" t="s">
        <v>19</v>
      </c>
      <c r="M336" s="209" t="s">
        <v>19</v>
      </c>
      <c r="N336" s="211" t="s">
        <v>19</v>
      </c>
      <c r="O336" s="1015">
        <v>0</v>
      </c>
    </row>
    <row r="337" spans="1:15" ht="16.5" thickBot="1">
      <c r="A337" s="113"/>
      <c r="B337" s="246"/>
      <c r="C337" s="247"/>
      <c r="D337" s="248"/>
      <c r="E337" s="249"/>
      <c r="F337" s="111"/>
      <c r="G337" s="111"/>
      <c r="H337" s="111"/>
      <c r="I337" s="111"/>
      <c r="J337" s="111"/>
      <c r="K337" s="111"/>
      <c r="L337" s="111"/>
      <c r="M337" s="111"/>
      <c r="N337" s="250"/>
      <c r="O337" s="1016"/>
    </row>
    <row r="338" spans="1:15" ht="16.5" thickBot="1">
      <c r="A338" s="18"/>
      <c r="B338" s="124" t="s">
        <v>19</v>
      </c>
      <c r="C338" s="125" t="s">
        <v>19</v>
      </c>
      <c r="D338" s="126"/>
      <c r="E338" s="127" t="s">
        <v>19</v>
      </c>
      <c r="F338" s="23">
        <f>SUM(F336:F337)</f>
        <v>0</v>
      </c>
      <c r="G338" s="23">
        <f>SUM(G336:G336)</f>
        <v>0</v>
      </c>
      <c r="H338" s="23">
        <f>SUM(H336:H336)</f>
        <v>0</v>
      </c>
      <c r="I338" s="24">
        <v>0</v>
      </c>
      <c r="J338" s="24">
        <v>0</v>
      </c>
      <c r="K338" s="24">
        <v>0</v>
      </c>
      <c r="L338" s="23">
        <f>SUM(L336:L336)</f>
        <v>0</v>
      </c>
      <c r="M338" s="23">
        <f>SUM(M336:M336)</f>
        <v>0</v>
      </c>
      <c r="N338" s="25"/>
      <c r="O338" s="1017">
        <v>0</v>
      </c>
    </row>
    <row r="339" spans="1:15" ht="15.75">
      <c r="A339" s="71"/>
      <c r="B339" s="71"/>
      <c r="C339" s="72"/>
      <c r="D339" s="430"/>
      <c r="E339" s="71"/>
      <c r="F339" s="71"/>
      <c r="G339" s="71"/>
      <c r="H339" s="71"/>
      <c r="I339" s="71"/>
      <c r="J339" s="71"/>
      <c r="K339" s="71"/>
      <c r="L339" s="71"/>
      <c r="M339" s="71"/>
      <c r="N339" s="71"/>
      <c r="O339" s="1018"/>
    </row>
    <row r="340" spans="1:15" ht="15.75">
      <c r="A340" s="323">
        <v>3</v>
      </c>
      <c r="B340" s="416" t="s">
        <v>33</v>
      </c>
      <c r="C340" s="747">
        <v>1475</v>
      </c>
      <c r="D340" s="743" t="s">
        <v>28</v>
      </c>
      <c r="E340" s="743" t="s">
        <v>130</v>
      </c>
      <c r="F340" s="744">
        <v>28</v>
      </c>
      <c r="G340" s="744">
        <v>9</v>
      </c>
      <c r="H340" s="744">
        <f>SUM(F340:G340)</f>
        <v>37</v>
      </c>
      <c r="I340" s="745">
        <v>0</v>
      </c>
      <c r="J340" s="745">
        <v>0</v>
      </c>
      <c r="K340" s="741">
        <v>20</v>
      </c>
      <c r="L340" s="744">
        <v>17</v>
      </c>
      <c r="M340" s="265">
        <f>SUM(I340:L340)</f>
        <v>37</v>
      </c>
      <c r="N340" s="746" t="s">
        <v>131</v>
      </c>
      <c r="O340" s="1019">
        <v>12500000</v>
      </c>
    </row>
    <row r="341" spans="1:15" ht="16.5" thickBot="1">
      <c r="A341" s="219"/>
      <c r="B341" s="220"/>
      <c r="C341" s="76"/>
      <c r="D341" s="73"/>
      <c r="E341" s="73"/>
      <c r="F341" s="73"/>
      <c r="G341" s="73"/>
      <c r="H341" s="73"/>
      <c r="I341" s="77"/>
      <c r="J341" s="77"/>
      <c r="K341" s="77"/>
      <c r="L341" s="78"/>
      <c r="M341" s="77"/>
      <c r="N341" s="73"/>
      <c r="O341" s="1020"/>
    </row>
    <row r="342" spans="1:15" ht="16.5" thickBot="1">
      <c r="A342" s="80"/>
      <c r="B342" s="50" t="s">
        <v>27</v>
      </c>
      <c r="C342" s="131" t="s">
        <v>19</v>
      </c>
      <c r="D342" s="21"/>
      <c r="E342" s="132" t="s">
        <v>19</v>
      </c>
      <c r="F342" s="179">
        <f t="shared" ref="F342:O342" si="35">SUM(F340:F340)</f>
        <v>28</v>
      </c>
      <c r="G342" s="179">
        <f t="shared" si="35"/>
        <v>9</v>
      </c>
      <c r="H342" s="179">
        <f t="shared" si="35"/>
        <v>37</v>
      </c>
      <c r="I342" s="179">
        <f t="shared" si="35"/>
        <v>0</v>
      </c>
      <c r="J342" s="179">
        <f t="shared" si="35"/>
        <v>0</v>
      </c>
      <c r="K342" s="179">
        <f t="shared" si="35"/>
        <v>20</v>
      </c>
      <c r="L342" s="179">
        <f t="shared" si="35"/>
        <v>17</v>
      </c>
      <c r="M342" s="179">
        <f t="shared" si="35"/>
        <v>37</v>
      </c>
      <c r="N342" s="179">
        <f t="shared" si="35"/>
        <v>0</v>
      </c>
      <c r="O342" s="215">
        <f t="shared" si="35"/>
        <v>12500000</v>
      </c>
    </row>
    <row r="343" spans="1:15" ht="15.75">
      <c r="A343" s="45"/>
      <c r="B343" s="45"/>
      <c r="C343" s="383"/>
      <c r="D343" s="384"/>
      <c r="E343" s="145"/>
      <c r="F343" s="45"/>
      <c r="G343" s="45"/>
      <c r="H343" s="45"/>
      <c r="I343" s="145"/>
      <c r="J343" s="45"/>
      <c r="K343" s="45"/>
      <c r="L343" s="45"/>
      <c r="M343" s="45"/>
      <c r="N343" s="255"/>
      <c r="O343" s="1021"/>
    </row>
    <row r="344" spans="1:15" ht="15.75">
      <c r="A344" s="257">
        <v>4</v>
      </c>
      <c r="B344" s="233" t="s">
        <v>34</v>
      </c>
      <c r="C344" s="254" t="s">
        <v>19</v>
      </c>
      <c r="D344" s="222"/>
      <c r="E344" s="234" t="s">
        <v>19</v>
      </c>
      <c r="F344" s="209" t="s">
        <v>19</v>
      </c>
      <c r="G344" s="210" t="s">
        <v>19</v>
      </c>
      <c r="H344" s="211" t="s">
        <v>19</v>
      </c>
      <c r="I344" s="212">
        <v>0</v>
      </c>
      <c r="J344" s="212">
        <v>0</v>
      </c>
      <c r="K344" s="212">
        <v>0</v>
      </c>
      <c r="L344" s="213" t="s">
        <v>19</v>
      </c>
      <c r="M344" s="209" t="s">
        <v>19</v>
      </c>
      <c r="N344" s="211" t="s">
        <v>19</v>
      </c>
      <c r="O344" s="1015">
        <v>0</v>
      </c>
    </row>
    <row r="345" spans="1:15" ht="16.5" thickBot="1">
      <c r="A345" s="256"/>
      <c r="B345" s="220"/>
      <c r="C345" s="76"/>
      <c r="D345" s="73"/>
      <c r="E345" s="71"/>
      <c r="F345" s="73"/>
      <c r="G345" s="73"/>
      <c r="H345" s="73"/>
      <c r="I345" s="77"/>
      <c r="J345" s="77"/>
      <c r="K345" s="77"/>
      <c r="L345" s="78"/>
      <c r="M345" s="77"/>
      <c r="N345" s="73"/>
      <c r="O345" s="1020"/>
    </row>
    <row r="346" spans="1:15" ht="16.5" thickBot="1">
      <c r="A346" s="49"/>
      <c r="B346" s="50" t="s">
        <v>27</v>
      </c>
      <c r="C346" s="131" t="s">
        <v>19</v>
      </c>
      <c r="D346" s="21"/>
      <c r="E346" s="132" t="s">
        <v>19</v>
      </c>
      <c r="F346" s="23">
        <f>SUM(F344:F345)</f>
        <v>0</v>
      </c>
      <c r="G346" s="23">
        <f>SUM(G344:G344)</f>
        <v>0</v>
      </c>
      <c r="H346" s="23">
        <f>SUM(H344:H344)</f>
        <v>0</v>
      </c>
      <c r="I346" s="24">
        <v>0</v>
      </c>
      <c r="J346" s="24">
        <v>0</v>
      </c>
      <c r="K346" s="24">
        <v>0</v>
      </c>
      <c r="L346" s="23">
        <f>SUM(L344:L344)</f>
        <v>0</v>
      </c>
      <c r="M346" s="23">
        <f>SUM(M344:M344)</f>
        <v>0</v>
      </c>
      <c r="N346" s="83"/>
      <c r="O346" s="1017">
        <f>O344</f>
        <v>0</v>
      </c>
    </row>
    <row r="347" spans="1:15" ht="15.75">
      <c r="A347" s="259"/>
      <c r="B347" s="260"/>
      <c r="C347" s="261"/>
      <c r="D347" s="133"/>
      <c r="E347" s="260"/>
      <c r="F347" s="262"/>
      <c r="G347" s="262"/>
      <c r="H347" s="262"/>
      <c r="I347" s="262"/>
      <c r="J347" s="262"/>
      <c r="K347" s="262"/>
      <c r="L347" s="262"/>
      <c r="M347" s="263"/>
      <c r="N347" s="260"/>
      <c r="O347" s="1022"/>
    </row>
    <row r="348" spans="1:15" ht="15.75">
      <c r="A348" s="232">
        <v>5</v>
      </c>
      <c r="B348" s="233" t="s">
        <v>35</v>
      </c>
      <c r="C348" s="668">
        <v>247.5</v>
      </c>
      <c r="D348" s="73"/>
      <c r="E348" s="73" t="s">
        <v>55</v>
      </c>
      <c r="F348" s="626">
        <v>12</v>
      </c>
      <c r="G348" s="627">
        <v>0</v>
      </c>
      <c r="H348" s="629">
        <f>SUM(F348:G348)</f>
        <v>12</v>
      </c>
      <c r="I348" s="628">
        <v>0</v>
      </c>
      <c r="J348" s="628">
        <v>0</v>
      </c>
      <c r="K348" s="628">
        <v>0</v>
      </c>
      <c r="L348" s="626">
        <v>12</v>
      </c>
      <c r="M348" s="629">
        <f>SUM(I348:L348)</f>
        <v>12</v>
      </c>
      <c r="N348" s="71" t="s">
        <v>209</v>
      </c>
      <c r="O348" s="1023">
        <v>6000000</v>
      </c>
    </row>
    <row r="349" spans="1:15" ht="16.5" thickBot="1">
      <c r="A349" s="231"/>
      <c r="B349" s="53"/>
      <c r="C349" s="226"/>
      <c r="D349" s="227"/>
      <c r="E349" s="228"/>
      <c r="F349" s="229"/>
      <c r="G349" s="229"/>
      <c r="H349" s="228"/>
      <c r="I349" s="230"/>
      <c r="J349" s="230"/>
      <c r="K349" s="77"/>
      <c r="L349" s="78"/>
      <c r="M349" s="77"/>
      <c r="N349" s="229"/>
      <c r="O349" s="1024"/>
    </row>
    <row r="350" spans="1:15" ht="16.5" thickBot="1">
      <c r="A350" s="50"/>
      <c r="B350" s="50" t="s">
        <v>27</v>
      </c>
      <c r="C350" s="682">
        <f>C348</f>
        <v>247.5</v>
      </c>
      <c r="D350" s="60"/>
      <c r="E350" s="61"/>
      <c r="F350" s="67">
        <f t="shared" ref="F350:M350" si="36">SUM(F348:F348)</f>
        <v>12</v>
      </c>
      <c r="G350" s="67">
        <f t="shared" si="36"/>
        <v>0</v>
      </c>
      <c r="H350" s="67">
        <f t="shared" si="36"/>
        <v>12</v>
      </c>
      <c r="I350" s="67">
        <f t="shared" si="36"/>
        <v>0</v>
      </c>
      <c r="J350" s="67">
        <f t="shared" si="36"/>
        <v>0</v>
      </c>
      <c r="K350" s="67">
        <f t="shared" si="36"/>
        <v>0</v>
      </c>
      <c r="L350" s="67">
        <f t="shared" si="36"/>
        <v>12</v>
      </c>
      <c r="M350" s="67">
        <f t="shared" si="36"/>
        <v>12</v>
      </c>
      <c r="N350" s="61"/>
      <c r="O350" s="1025">
        <f>O348</f>
        <v>6000000</v>
      </c>
    </row>
    <row r="352" spans="1:15">
      <c r="N352" s="1" t="s">
        <v>210</v>
      </c>
    </row>
    <row r="353" spans="1:14">
      <c r="A353" s="1457" t="s">
        <v>36</v>
      </c>
      <c r="B353" s="1457"/>
      <c r="C353" s="1457"/>
      <c r="F353" s="1457"/>
      <c r="G353" s="1457"/>
      <c r="H353" s="1457"/>
    </row>
    <row r="354" spans="1:14" ht="15.75">
      <c r="A354" s="1457" t="s">
        <v>37</v>
      </c>
      <c r="B354" s="1457"/>
      <c r="C354" s="1457"/>
      <c r="E354" s="1457"/>
      <c r="F354" s="1457"/>
      <c r="G354" s="1457"/>
      <c r="H354" s="1457"/>
      <c r="I354" s="1457"/>
      <c r="J354" s="1457"/>
      <c r="K354" s="1457"/>
      <c r="M354" s="1458" t="s">
        <v>58</v>
      </c>
      <c r="N354" s="1458"/>
    </row>
    <row r="355" spans="1:14" ht="15.75">
      <c r="M355" s="41"/>
      <c r="N355" s="135"/>
    </row>
    <row r="356" spans="1:14" ht="15.75">
      <c r="M356" s="41"/>
      <c r="N356" s="135"/>
    </row>
    <row r="357" spans="1:14" ht="15.75">
      <c r="M357" s="41"/>
      <c r="N357" s="135"/>
    </row>
    <row r="358" spans="1:14" ht="15.75">
      <c r="A358" s="1470" t="s">
        <v>38</v>
      </c>
      <c r="B358" s="1470"/>
      <c r="C358" s="1470"/>
      <c r="F358" s="1470"/>
      <c r="G358" s="1470"/>
      <c r="H358" s="1470"/>
      <c r="M358" s="1471" t="s">
        <v>39</v>
      </c>
      <c r="N358" s="1471"/>
    </row>
    <row r="359" spans="1:14" ht="15.75">
      <c r="A359" s="1457" t="s">
        <v>40</v>
      </c>
      <c r="B359" s="1457"/>
      <c r="C359" s="1457"/>
      <c r="F359" s="1457"/>
      <c r="G359" s="1457"/>
      <c r="H359" s="1457"/>
      <c r="M359" s="1458" t="s">
        <v>41</v>
      </c>
      <c r="N359" s="1458"/>
    </row>
    <row r="374" spans="1:15" ht="15.75">
      <c r="A374" s="1508" t="s">
        <v>78</v>
      </c>
      <c r="B374" s="1508"/>
      <c r="C374" s="1508"/>
      <c r="D374" s="1508"/>
      <c r="E374" s="1508"/>
      <c r="F374" s="1508"/>
      <c r="G374" s="1508"/>
      <c r="H374" s="1508"/>
      <c r="I374" s="1508"/>
      <c r="J374" s="1508"/>
      <c r="K374" s="1508"/>
      <c r="L374" s="1508"/>
      <c r="M374" s="1508"/>
      <c r="N374" s="1508"/>
      <c r="O374" s="1508"/>
    </row>
    <row r="375" spans="1:15" ht="15.75">
      <c r="A375" s="1445" t="s">
        <v>211</v>
      </c>
      <c r="B375" s="1445"/>
      <c r="C375" s="1445"/>
      <c r="D375" s="1445"/>
      <c r="E375" s="1445"/>
      <c r="F375" s="1445"/>
      <c r="G375" s="1445"/>
      <c r="H375" s="1445"/>
      <c r="I375" s="1445"/>
      <c r="J375" s="1445"/>
      <c r="K375" s="1445"/>
      <c r="L375" s="1445"/>
      <c r="M375" s="1445"/>
      <c r="N375" s="1445"/>
      <c r="O375" s="1445"/>
    </row>
    <row r="376" spans="1:15" ht="18.75">
      <c r="A376" s="3"/>
      <c r="B376" s="3"/>
      <c r="C376" s="3"/>
      <c r="D376" s="3"/>
      <c r="E376" s="2"/>
      <c r="F376" s="2"/>
      <c r="G376" s="2"/>
      <c r="H376" s="2"/>
      <c r="I376" s="2"/>
      <c r="J376" s="2"/>
      <c r="K376" s="2"/>
      <c r="L376" s="2"/>
      <c r="M376" s="2"/>
      <c r="N376" s="2"/>
      <c r="O376" s="2"/>
    </row>
    <row r="377" spans="1:15" ht="15.75">
      <c r="A377" s="1511" t="s">
        <v>0</v>
      </c>
      <c r="B377" s="4" t="s">
        <v>1</v>
      </c>
      <c r="C377" s="1512" t="s">
        <v>2</v>
      </c>
      <c r="D377" s="1513"/>
      <c r="E377" s="1511" t="s">
        <v>3</v>
      </c>
      <c r="F377" s="1514" t="s">
        <v>4</v>
      </c>
      <c r="G377" s="1515"/>
      <c r="H377" s="1516"/>
      <c r="I377" s="1517" t="s">
        <v>5</v>
      </c>
      <c r="J377" s="1517"/>
      <c r="K377" s="1517"/>
      <c r="L377" s="1517"/>
      <c r="M377" s="4" t="s">
        <v>6</v>
      </c>
      <c r="N377" s="1511" t="s">
        <v>7</v>
      </c>
      <c r="O377" s="4" t="s">
        <v>8</v>
      </c>
    </row>
    <row r="378" spans="1:15" ht="15.75">
      <c r="A378" s="1479"/>
      <c r="B378" s="5" t="s">
        <v>9</v>
      </c>
      <c r="C378" s="1484" t="s">
        <v>10</v>
      </c>
      <c r="D378" s="1485"/>
      <c r="E378" s="1479"/>
      <c r="F378" s="385" t="s">
        <v>11</v>
      </c>
      <c r="G378" s="385" t="s">
        <v>12</v>
      </c>
      <c r="H378" s="385" t="s">
        <v>6</v>
      </c>
      <c r="I378" s="385" t="s">
        <v>13</v>
      </c>
      <c r="J378" s="385" t="s">
        <v>14</v>
      </c>
      <c r="K378" s="385" t="s">
        <v>15</v>
      </c>
      <c r="L378" s="385" t="s">
        <v>16</v>
      </c>
      <c r="M378" s="5" t="s">
        <v>17</v>
      </c>
      <c r="N378" s="1479"/>
      <c r="O378" s="5" t="s">
        <v>18</v>
      </c>
    </row>
    <row r="379" spans="1:15" ht="16.5" thickBot="1">
      <c r="A379" s="6">
        <v>1</v>
      </c>
      <c r="B379" s="6">
        <v>2</v>
      </c>
      <c r="C379" s="1461">
        <v>3</v>
      </c>
      <c r="D379" s="1462"/>
      <c r="E379" s="6">
        <v>4</v>
      </c>
      <c r="F379" s="6">
        <v>5</v>
      </c>
      <c r="G379" s="6">
        <v>7</v>
      </c>
      <c r="H379" s="6">
        <v>8</v>
      </c>
      <c r="I379" s="6">
        <v>9</v>
      </c>
      <c r="J379" s="6">
        <v>10</v>
      </c>
      <c r="K379" s="6">
        <v>11</v>
      </c>
      <c r="L379" s="6">
        <v>12</v>
      </c>
      <c r="M379" s="6">
        <v>13</v>
      </c>
      <c r="N379" s="6">
        <v>14</v>
      </c>
      <c r="O379" s="6">
        <v>15</v>
      </c>
    </row>
    <row r="380" spans="1:15" ht="15.75">
      <c r="A380" s="235"/>
      <c r="B380" s="236"/>
      <c r="C380" s="237"/>
      <c r="D380" s="238"/>
      <c r="E380" s="239"/>
      <c r="F380" s="240"/>
      <c r="G380" s="240"/>
      <c r="H380" s="240"/>
      <c r="I380" s="241"/>
      <c r="J380" s="241"/>
      <c r="K380" s="241"/>
      <c r="L380" s="240"/>
      <c r="M380" s="240"/>
      <c r="N380" s="242"/>
      <c r="O380" s="243"/>
    </row>
    <row r="381" spans="1:15" ht="15.75">
      <c r="A381" s="244">
        <v>1</v>
      </c>
      <c r="B381" s="245" t="s">
        <v>31</v>
      </c>
      <c r="C381" s="254" t="s">
        <v>19</v>
      </c>
      <c r="D381" s="222"/>
      <c r="E381" s="234" t="s">
        <v>19</v>
      </c>
      <c r="F381" s="209" t="s">
        <v>19</v>
      </c>
      <c r="G381" s="210" t="s">
        <v>19</v>
      </c>
      <c r="H381" s="211" t="s">
        <v>19</v>
      </c>
      <c r="I381" s="212">
        <v>0</v>
      </c>
      <c r="J381" s="212">
        <v>0</v>
      </c>
      <c r="K381" s="212">
        <v>0</v>
      </c>
      <c r="L381" s="213" t="s">
        <v>19</v>
      </c>
      <c r="M381" s="209" t="s">
        <v>19</v>
      </c>
      <c r="N381" s="211" t="s">
        <v>19</v>
      </c>
      <c r="O381" s="214">
        <v>0</v>
      </c>
    </row>
    <row r="382" spans="1:15" ht="16.5" thickBot="1">
      <c r="A382" s="244"/>
      <c r="B382" s="245"/>
      <c r="C382" s="247"/>
      <c r="D382" s="248"/>
      <c r="E382" s="249"/>
      <c r="F382" s="111"/>
      <c r="G382" s="111"/>
      <c r="H382" s="111"/>
      <c r="I382" s="111"/>
      <c r="J382" s="111"/>
      <c r="K382" s="111"/>
      <c r="L382" s="111"/>
      <c r="M382" s="111"/>
      <c r="N382" s="250"/>
      <c r="O382" s="251"/>
    </row>
    <row r="383" spans="1:15" ht="16.5" thickBot="1">
      <c r="A383" s="18"/>
      <c r="B383" s="19" t="s">
        <v>6</v>
      </c>
      <c r="C383" s="20"/>
      <c r="D383" s="21"/>
      <c r="E383" s="22"/>
      <c r="F383" s="179">
        <f>SUM(F381:F382)</f>
        <v>0</v>
      </c>
      <c r="G383" s="179">
        <f>SUM(G381:G382)</f>
        <v>0</v>
      </c>
      <c r="H383" s="179">
        <f>SUM(H381:H381)</f>
        <v>0</v>
      </c>
      <c r="I383" s="24">
        <v>0</v>
      </c>
      <c r="J383" s="24">
        <v>0</v>
      </c>
      <c r="K383" s="24">
        <v>0</v>
      </c>
      <c r="L383" s="179">
        <f>SUM(L381:L382)</f>
        <v>0</v>
      </c>
      <c r="M383" s="179">
        <f>SUM(M381:M382)</f>
        <v>0</v>
      </c>
      <c r="N383" s="25"/>
      <c r="O383" s="215">
        <f>SUM(O381:O381)</f>
        <v>0</v>
      </c>
    </row>
    <row r="384" spans="1:15" ht="15.75">
      <c r="A384" s="10"/>
      <c r="B384" s="11"/>
      <c r="C384" s="12"/>
      <c r="D384" s="13"/>
      <c r="E384" s="14"/>
      <c r="F384" s="15"/>
      <c r="G384" s="15"/>
      <c r="H384" s="15"/>
      <c r="I384" s="15"/>
      <c r="J384" s="15"/>
      <c r="K384" s="15"/>
      <c r="L384" s="15"/>
      <c r="M384" s="15"/>
      <c r="N384" s="16"/>
      <c r="O384" s="17"/>
    </row>
    <row r="385" spans="1:15" ht="15.75">
      <c r="A385" s="252">
        <v>2</v>
      </c>
      <c r="B385" s="253" t="s">
        <v>32</v>
      </c>
      <c r="C385" s="254" t="s">
        <v>19</v>
      </c>
      <c r="D385" s="222"/>
      <c r="E385" s="234" t="s">
        <v>19</v>
      </c>
      <c r="F385" s="209" t="s">
        <v>19</v>
      </c>
      <c r="G385" s="210" t="s">
        <v>19</v>
      </c>
      <c r="H385" s="211" t="s">
        <v>19</v>
      </c>
      <c r="I385" s="212">
        <v>0</v>
      </c>
      <c r="J385" s="212">
        <v>0</v>
      </c>
      <c r="K385" s="212">
        <v>0</v>
      </c>
      <c r="L385" s="213" t="s">
        <v>19</v>
      </c>
      <c r="M385" s="209" t="s">
        <v>19</v>
      </c>
      <c r="N385" s="211" t="s">
        <v>19</v>
      </c>
      <c r="O385" s="214">
        <v>0</v>
      </c>
    </row>
    <row r="386" spans="1:15" ht="16.5" thickBot="1">
      <c r="A386" s="113"/>
      <c r="B386" s="246"/>
      <c r="C386" s="247"/>
      <c r="D386" s="248"/>
      <c r="E386" s="249"/>
      <c r="F386" s="111"/>
      <c r="G386" s="111"/>
      <c r="H386" s="111"/>
      <c r="I386" s="111"/>
      <c r="J386" s="111"/>
      <c r="K386" s="111"/>
      <c r="L386" s="111"/>
      <c r="M386" s="111"/>
      <c r="N386" s="250"/>
      <c r="O386" s="251"/>
    </row>
    <row r="387" spans="1:15" ht="16.5" thickBot="1">
      <c r="A387" s="18"/>
      <c r="B387" s="124" t="s">
        <v>19</v>
      </c>
      <c r="C387" s="125" t="s">
        <v>19</v>
      </c>
      <c r="D387" s="126"/>
      <c r="E387" s="127" t="s">
        <v>19</v>
      </c>
      <c r="F387" s="23">
        <f>SUM(F385:F386)</f>
        <v>0</v>
      </c>
      <c r="G387" s="23">
        <f>SUM(G385:G385)</f>
        <v>0</v>
      </c>
      <c r="H387" s="23">
        <f>SUM(H385:H385)</f>
        <v>0</v>
      </c>
      <c r="I387" s="24">
        <v>0</v>
      </c>
      <c r="J387" s="24">
        <v>0</v>
      </c>
      <c r="K387" s="24">
        <v>0</v>
      </c>
      <c r="L387" s="23">
        <f>SUM(L385:L385)</f>
        <v>0</v>
      </c>
      <c r="M387" s="23">
        <f>SUM(M385:M385)</f>
        <v>0</v>
      </c>
      <c r="N387" s="25"/>
      <c r="O387" s="26">
        <v>0</v>
      </c>
    </row>
    <row r="388" spans="1:15" ht="15.75">
      <c r="A388" s="71"/>
      <c r="B388" s="71"/>
      <c r="C388" s="72"/>
      <c r="D388" s="75"/>
      <c r="E388" s="71"/>
      <c r="F388" s="71"/>
      <c r="G388" s="71"/>
      <c r="H388" s="71"/>
      <c r="I388" s="71"/>
      <c r="J388" s="71"/>
      <c r="K388" s="71"/>
      <c r="L388" s="71"/>
      <c r="M388" s="71"/>
      <c r="N388" s="71"/>
      <c r="O388" s="74"/>
    </row>
    <row r="389" spans="1:15" ht="15.75">
      <c r="A389" s="217">
        <v>3</v>
      </c>
      <c r="B389" s="218" t="s">
        <v>33</v>
      </c>
      <c r="C389" s="254" t="s">
        <v>19</v>
      </c>
      <c r="D389" s="222"/>
      <c r="E389" s="234" t="s">
        <v>19</v>
      </c>
      <c r="F389" s="209" t="s">
        <v>19</v>
      </c>
      <c r="G389" s="210" t="s">
        <v>19</v>
      </c>
      <c r="H389" s="211" t="s">
        <v>19</v>
      </c>
      <c r="I389" s="212">
        <v>0</v>
      </c>
      <c r="J389" s="212">
        <v>0</v>
      </c>
      <c r="K389" s="212">
        <v>0</v>
      </c>
      <c r="L389" s="213" t="s">
        <v>19</v>
      </c>
      <c r="M389" s="209" t="s">
        <v>19</v>
      </c>
      <c r="N389" s="225"/>
      <c r="O389" s="216" t="s">
        <v>19</v>
      </c>
    </row>
    <row r="390" spans="1:15" ht="16.5" thickBot="1">
      <c r="A390" s="219"/>
      <c r="B390" s="220"/>
      <c r="C390" s="76"/>
      <c r="D390" s="73"/>
      <c r="E390" s="71"/>
      <c r="F390" s="73"/>
      <c r="G390" s="73"/>
      <c r="H390" s="73"/>
      <c r="I390" s="77"/>
      <c r="J390" s="77"/>
      <c r="K390" s="77"/>
      <c r="L390" s="78"/>
      <c r="M390" s="77"/>
      <c r="N390" s="73"/>
      <c r="O390" s="79"/>
    </row>
    <row r="391" spans="1:15" ht="16.5" thickBot="1">
      <c r="A391" s="80"/>
      <c r="B391" s="50" t="s">
        <v>27</v>
      </c>
      <c r="C391" s="131" t="s">
        <v>19</v>
      </c>
      <c r="D391" s="21"/>
      <c r="E391" s="132" t="s">
        <v>19</v>
      </c>
      <c r="F391" s="23">
        <f>SUM(F389:F390)</f>
        <v>0</v>
      </c>
      <c r="G391" s="23">
        <f>SUM(G389:G389)</f>
        <v>0</v>
      </c>
      <c r="H391" s="23">
        <f>SUM(H389:H389)</f>
        <v>0</v>
      </c>
      <c r="I391" s="24">
        <v>0</v>
      </c>
      <c r="J391" s="24">
        <v>0</v>
      </c>
      <c r="K391" s="24">
        <v>0</v>
      </c>
      <c r="L391" s="23">
        <f>SUM(L389:L389)</f>
        <v>0</v>
      </c>
      <c r="M391" s="23">
        <f>SUM(M389:M389)</f>
        <v>0</v>
      </c>
      <c r="N391" s="83"/>
      <c r="O391" s="26">
        <v>0</v>
      </c>
    </row>
    <row r="392" spans="1:15" ht="15.75">
      <c r="A392" s="45"/>
      <c r="B392" s="45"/>
      <c r="C392" s="383"/>
      <c r="D392" s="384"/>
      <c r="E392" s="145"/>
      <c r="F392" s="45"/>
      <c r="G392" s="45"/>
      <c r="H392" s="45"/>
      <c r="I392" s="145"/>
      <c r="J392" s="45"/>
      <c r="K392" s="45"/>
      <c r="L392" s="45"/>
      <c r="M392" s="45"/>
      <c r="N392" s="255"/>
      <c r="O392" s="45"/>
    </row>
    <row r="393" spans="1:15" ht="15.75">
      <c r="A393" s="257">
        <v>4</v>
      </c>
      <c r="B393" s="233" t="s">
        <v>34</v>
      </c>
      <c r="C393" s="221" t="s">
        <v>19</v>
      </c>
      <c r="D393" s="222"/>
      <c r="E393" s="223" t="s">
        <v>19</v>
      </c>
      <c r="F393" s="224" t="s">
        <v>19</v>
      </c>
      <c r="G393" s="224" t="s">
        <v>19</v>
      </c>
      <c r="H393" s="224" t="s">
        <v>19</v>
      </c>
      <c r="I393" s="258">
        <v>0</v>
      </c>
      <c r="J393" s="258">
        <v>0</v>
      </c>
      <c r="K393" s="258">
        <v>0</v>
      </c>
      <c r="L393" s="224" t="s">
        <v>19</v>
      </c>
      <c r="M393" s="224" t="s">
        <v>19</v>
      </c>
      <c r="N393" s="224" t="s">
        <v>19</v>
      </c>
      <c r="O393" s="224" t="s">
        <v>19</v>
      </c>
    </row>
    <row r="394" spans="1:15" ht="16.5" thickBot="1">
      <c r="A394" s="256"/>
      <c r="B394" s="220"/>
      <c r="C394" s="76"/>
      <c r="D394" s="73"/>
      <c r="E394" s="71"/>
      <c r="F394" s="73"/>
      <c r="G394" s="73"/>
      <c r="H394" s="73"/>
      <c r="I394" s="77"/>
      <c r="J394" s="77"/>
      <c r="K394" s="77"/>
      <c r="L394" s="78"/>
      <c r="M394" s="77"/>
      <c r="N394" s="73"/>
      <c r="O394" s="79"/>
    </row>
    <row r="395" spans="1:15" ht="16.5" thickBot="1">
      <c r="A395" s="49"/>
      <c r="B395" s="50" t="s">
        <v>27</v>
      </c>
      <c r="C395" s="131" t="s">
        <v>19</v>
      </c>
      <c r="D395" s="21"/>
      <c r="E395" s="132" t="s">
        <v>19</v>
      </c>
      <c r="F395" s="23">
        <f>SUM(F393:F394)</f>
        <v>0</v>
      </c>
      <c r="G395" s="23">
        <f>SUM(G393:G393)</f>
        <v>0</v>
      </c>
      <c r="H395" s="23">
        <f>SUM(H393:H393)</f>
        <v>0</v>
      </c>
      <c r="I395" s="24">
        <v>0</v>
      </c>
      <c r="J395" s="24">
        <v>0</v>
      </c>
      <c r="K395" s="24">
        <v>0</v>
      </c>
      <c r="L395" s="23">
        <f>SUM(L393:L393)</f>
        <v>0</v>
      </c>
      <c r="M395" s="23">
        <f>SUM(M393:M393)</f>
        <v>0</v>
      </c>
      <c r="N395" s="83"/>
      <c r="O395" s="26">
        <v>0</v>
      </c>
    </row>
    <row r="396" spans="1:15" ht="15.75">
      <c r="A396" s="259"/>
      <c r="B396" s="260"/>
      <c r="C396" s="261"/>
      <c r="D396" s="133"/>
      <c r="E396" s="260"/>
      <c r="F396" s="262"/>
      <c r="G396" s="262"/>
      <c r="H396" s="262"/>
      <c r="I396" s="262"/>
      <c r="J396" s="262"/>
      <c r="K396" s="262"/>
      <c r="L396" s="262"/>
      <c r="M396" s="263"/>
      <c r="N396" s="260"/>
      <c r="O396" s="260"/>
    </row>
    <row r="397" spans="1:15" ht="15.75">
      <c r="A397" s="232">
        <v>5</v>
      </c>
      <c r="B397" s="233" t="s">
        <v>35</v>
      </c>
      <c r="C397" s="264">
        <v>11107</v>
      </c>
      <c r="D397" s="222" t="s">
        <v>28</v>
      </c>
      <c r="E397" s="267" t="s">
        <v>20</v>
      </c>
      <c r="F397" s="265">
        <v>245</v>
      </c>
      <c r="G397" s="266">
        <v>136</v>
      </c>
      <c r="H397" s="268">
        <f>SUM(F397:G397)</f>
        <v>381</v>
      </c>
      <c r="I397" s="391">
        <v>0</v>
      </c>
      <c r="J397" s="391">
        <v>0</v>
      </c>
      <c r="K397" s="392">
        <v>0</v>
      </c>
      <c r="L397" s="393">
        <v>0</v>
      </c>
      <c r="M397" s="393">
        <f>SUM(I397:L397)</f>
        <v>0</v>
      </c>
      <c r="N397" s="269" t="s">
        <v>43</v>
      </c>
      <c r="O397" s="270">
        <v>296600000</v>
      </c>
    </row>
    <row r="398" spans="1:15" ht="16.5" thickBot="1">
      <c r="A398" s="231"/>
      <c r="B398" s="53"/>
      <c r="C398" s="226"/>
      <c r="D398" s="227"/>
      <c r="E398" s="400" t="s">
        <v>30</v>
      </c>
      <c r="F398" s="401">
        <v>154</v>
      </c>
      <c r="G398" s="401">
        <v>62</v>
      </c>
      <c r="H398" s="268">
        <f>SUM(F398:G398)</f>
        <v>216</v>
      </c>
      <c r="I398" s="391">
        <v>0</v>
      </c>
      <c r="J398" s="391">
        <v>0</v>
      </c>
      <c r="K398" s="392">
        <v>0</v>
      </c>
      <c r="L398" s="342">
        <v>19</v>
      </c>
      <c r="M398" s="342">
        <f>SUM(I398:L398)</f>
        <v>19</v>
      </c>
      <c r="N398" s="27" t="s">
        <v>57</v>
      </c>
      <c r="O398" s="466"/>
    </row>
    <row r="399" spans="1:15" ht="16.5" thickBot="1">
      <c r="A399" s="50"/>
      <c r="B399" s="50" t="s">
        <v>27</v>
      </c>
      <c r="C399" s="112">
        <f>C397</f>
        <v>11107</v>
      </c>
      <c r="D399" s="60"/>
      <c r="E399" s="61"/>
      <c r="F399" s="67">
        <f>SUM(F397:F398)</f>
        <v>399</v>
      </c>
      <c r="G399" s="67">
        <f>SUM(G397:G398)</f>
        <v>198</v>
      </c>
      <c r="H399" s="67">
        <f t="shared" ref="H399:M399" si="37">SUM(H397:H398)</f>
        <v>597</v>
      </c>
      <c r="I399" s="67">
        <f t="shared" si="37"/>
        <v>0</v>
      </c>
      <c r="J399" s="67">
        <f t="shared" si="37"/>
        <v>0</v>
      </c>
      <c r="K399" s="67">
        <f t="shared" si="37"/>
        <v>0</v>
      </c>
      <c r="L399" s="67">
        <f t="shared" si="37"/>
        <v>19</v>
      </c>
      <c r="M399" s="67">
        <f t="shared" si="37"/>
        <v>19</v>
      </c>
      <c r="N399" s="61"/>
      <c r="O399" s="465">
        <f>O397</f>
        <v>296600000</v>
      </c>
    </row>
    <row r="401" spans="1:14">
      <c r="N401" s="1" t="s">
        <v>212</v>
      </c>
    </row>
    <row r="402" spans="1:14">
      <c r="A402" s="1457" t="s">
        <v>36</v>
      </c>
      <c r="B402" s="1457"/>
      <c r="C402" s="1457"/>
      <c r="F402" s="1457"/>
      <c r="G402" s="1457"/>
      <c r="H402" s="1457"/>
    </row>
    <row r="403" spans="1:14" ht="15.75">
      <c r="A403" s="1457" t="s">
        <v>37</v>
      </c>
      <c r="B403" s="1457"/>
      <c r="C403" s="1457"/>
      <c r="E403" s="1457"/>
      <c r="F403" s="1457"/>
      <c r="G403" s="1457"/>
      <c r="H403" s="1457"/>
      <c r="I403" s="1457"/>
      <c r="J403" s="1457"/>
      <c r="K403" s="1457"/>
      <c r="M403" s="1458" t="s">
        <v>58</v>
      </c>
      <c r="N403" s="1458"/>
    </row>
    <row r="404" spans="1:14" ht="15.75">
      <c r="M404" s="41"/>
      <c r="N404" s="135"/>
    </row>
    <row r="405" spans="1:14" ht="15.75">
      <c r="M405" s="41"/>
      <c r="N405" s="135"/>
    </row>
    <row r="406" spans="1:14" ht="15.75">
      <c r="M406" s="41"/>
      <c r="N406" s="135"/>
    </row>
    <row r="407" spans="1:14" ht="15.75">
      <c r="A407" s="1470" t="s">
        <v>38</v>
      </c>
      <c r="B407" s="1470"/>
      <c r="C407" s="1470"/>
      <c r="F407" s="1470"/>
      <c r="G407" s="1470"/>
      <c r="H407" s="1470"/>
      <c r="M407" s="1471" t="s">
        <v>39</v>
      </c>
      <c r="N407" s="1471"/>
    </row>
    <row r="408" spans="1:14" ht="15.75">
      <c r="A408" s="1457" t="s">
        <v>40</v>
      </c>
      <c r="B408" s="1457"/>
      <c r="C408" s="1457"/>
      <c r="F408" s="1457"/>
      <c r="G408" s="1457"/>
      <c r="H408" s="1457"/>
      <c r="M408" s="1458" t="s">
        <v>41</v>
      </c>
      <c r="N408" s="1458"/>
    </row>
    <row r="423" spans="1:15" ht="15.75">
      <c r="A423" s="1508" t="s">
        <v>78</v>
      </c>
      <c r="B423" s="1508"/>
      <c r="C423" s="1508"/>
      <c r="D423" s="1508"/>
      <c r="E423" s="1508"/>
      <c r="F423" s="1508"/>
      <c r="G423" s="1508"/>
      <c r="H423" s="1508"/>
      <c r="I423" s="1508"/>
      <c r="J423" s="1508"/>
      <c r="K423" s="1508"/>
      <c r="L423" s="1508"/>
      <c r="M423" s="1508"/>
      <c r="N423" s="1508"/>
      <c r="O423" s="1508"/>
    </row>
    <row r="424" spans="1:15" ht="15.75">
      <c r="A424" s="1445" t="s">
        <v>213</v>
      </c>
      <c r="B424" s="1445"/>
      <c r="C424" s="1445"/>
      <c r="D424" s="1445"/>
      <c r="E424" s="1445"/>
      <c r="F424" s="1445"/>
      <c r="G424" s="1445"/>
      <c r="H424" s="1445"/>
      <c r="I424" s="1445"/>
      <c r="J424" s="1445"/>
      <c r="K424" s="1445"/>
      <c r="L424" s="1445"/>
      <c r="M424" s="1445"/>
      <c r="N424" s="1445"/>
      <c r="O424" s="1445"/>
    </row>
    <row r="425" spans="1:15" ht="18.75">
      <c r="A425" s="3"/>
      <c r="B425" s="3"/>
      <c r="C425" s="3"/>
      <c r="D425" s="3"/>
      <c r="E425" s="2"/>
      <c r="F425" s="2"/>
      <c r="G425" s="2"/>
      <c r="H425" s="2"/>
      <c r="I425" s="2"/>
      <c r="J425" s="2"/>
      <c r="K425" s="2"/>
      <c r="L425" s="2"/>
      <c r="M425" s="2"/>
      <c r="N425" s="2"/>
      <c r="O425" s="2"/>
    </row>
    <row r="426" spans="1:15" ht="15.75">
      <c r="A426" s="1511" t="s">
        <v>0</v>
      </c>
      <c r="B426" s="4" t="s">
        <v>1</v>
      </c>
      <c r="C426" s="1512" t="s">
        <v>2</v>
      </c>
      <c r="D426" s="1513"/>
      <c r="E426" s="1511" t="s">
        <v>3</v>
      </c>
      <c r="F426" s="1514" t="s">
        <v>4</v>
      </c>
      <c r="G426" s="1515"/>
      <c r="H426" s="1516"/>
      <c r="I426" s="1517" t="s">
        <v>5</v>
      </c>
      <c r="J426" s="1517"/>
      <c r="K426" s="1517"/>
      <c r="L426" s="1517"/>
      <c r="M426" s="4" t="s">
        <v>6</v>
      </c>
      <c r="N426" s="1511" t="s">
        <v>7</v>
      </c>
      <c r="O426" s="4" t="s">
        <v>8</v>
      </c>
    </row>
    <row r="427" spans="1:15" ht="15.75">
      <c r="A427" s="1479"/>
      <c r="B427" s="5" t="s">
        <v>9</v>
      </c>
      <c r="C427" s="1484" t="s">
        <v>10</v>
      </c>
      <c r="D427" s="1485"/>
      <c r="E427" s="1479"/>
      <c r="F427" s="407" t="s">
        <v>11</v>
      </c>
      <c r="G427" s="407" t="s">
        <v>12</v>
      </c>
      <c r="H427" s="407" t="s">
        <v>6</v>
      </c>
      <c r="I427" s="407" t="s">
        <v>13</v>
      </c>
      <c r="J427" s="407" t="s">
        <v>14</v>
      </c>
      <c r="K427" s="407" t="s">
        <v>15</v>
      </c>
      <c r="L427" s="407" t="s">
        <v>16</v>
      </c>
      <c r="M427" s="5" t="s">
        <v>17</v>
      </c>
      <c r="N427" s="1479"/>
      <c r="O427" s="5" t="s">
        <v>18</v>
      </c>
    </row>
    <row r="428" spans="1:15" ht="16.5" thickBot="1">
      <c r="A428" s="6">
        <v>1</v>
      </c>
      <c r="B428" s="6">
        <v>2</v>
      </c>
      <c r="C428" s="1461">
        <v>3</v>
      </c>
      <c r="D428" s="1462"/>
      <c r="E428" s="6">
        <v>4</v>
      </c>
      <c r="F428" s="6">
        <v>5</v>
      </c>
      <c r="G428" s="6">
        <v>7</v>
      </c>
      <c r="H428" s="6">
        <v>8</v>
      </c>
      <c r="I428" s="6">
        <v>9</v>
      </c>
      <c r="J428" s="6">
        <v>10</v>
      </c>
      <c r="K428" s="6">
        <v>11</v>
      </c>
      <c r="L428" s="6">
        <v>12</v>
      </c>
      <c r="M428" s="6">
        <v>13</v>
      </c>
      <c r="N428" s="6">
        <v>14</v>
      </c>
      <c r="O428" s="6">
        <v>15</v>
      </c>
    </row>
    <row r="429" spans="1:15" ht="15.75">
      <c r="A429" s="235"/>
      <c r="B429" s="236"/>
      <c r="C429" s="237"/>
      <c r="D429" s="238"/>
      <c r="E429" s="239"/>
      <c r="F429" s="240"/>
      <c r="G429" s="240"/>
      <c r="H429" s="240"/>
      <c r="I429" s="241"/>
      <c r="J429" s="241"/>
      <c r="K429" s="241"/>
      <c r="L429" s="240"/>
      <c r="M429" s="240"/>
      <c r="N429" s="242"/>
      <c r="O429" s="243"/>
    </row>
    <row r="430" spans="1:15" ht="15.75">
      <c r="A430" s="244">
        <v>1</v>
      </c>
      <c r="B430" s="245" t="s">
        <v>31</v>
      </c>
      <c r="C430" s="254" t="s">
        <v>19</v>
      </c>
      <c r="D430" s="222"/>
      <c r="E430" s="234" t="s">
        <v>19</v>
      </c>
      <c r="F430" s="209" t="s">
        <v>19</v>
      </c>
      <c r="G430" s="210" t="s">
        <v>19</v>
      </c>
      <c r="H430" s="211" t="s">
        <v>19</v>
      </c>
      <c r="I430" s="212">
        <v>0</v>
      </c>
      <c r="J430" s="212">
        <v>0</v>
      </c>
      <c r="K430" s="212">
        <v>0</v>
      </c>
      <c r="L430" s="213" t="s">
        <v>19</v>
      </c>
      <c r="M430" s="209" t="s">
        <v>19</v>
      </c>
      <c r="N430" s="211" t="s">
        <v>19</v>
      </c>
      <c r="O430" s="214">
        <v>0</v>
      </c>
    </row>
    <row r="431" spans="1:15" ht="16.5" thickBot="1">
      <c r="A431" s="244"/>
      <c r="B431" s="245"/>
      <c r="C431" s="247"/>
      <c r="D431" s="248"/>
      <c r="E431" s="249"/>
      <c r="F431" s="111"/>
      <c r="G431" s="111"/>
      <c r="H431" s="111"/>
      <c r="I431" s="111"/>
      <c r="J431" s="111"/>
      <c r="K431" s="111"/>
      <c r="L431" s="111"/>
      <c r="M431" s="111"/>
      <c r="N431" s="250"/>
      <c r="O431" s="251"/>
    </row>
    <row r="432" spans="1:15" ht="16.5" thickBot="1">
      <c r="A432" s="18"/>
      <c r="B432" s="19" t="s">
        <v>6</v>
      </c>
      <c r="C432" s="20"/>
      <c r="D432" s="21"/>
      <c r="E432" s="22"/>
      <c r="F432" s="179">
        <f>SUM(F430:F431)</f>
        <v>0</v>
      </c>
      <c r="G432" s="179">
        <f>SUM(G430:G431)</f>
        <v>0</v>
      </c>
      <c r="H432" s="179">
        <f>SUM(H430:H430)</f>
        <v>0</v>
      </c>
      <c r="I432" s="24">
        <v>0</v>
      </c>
      <c r="J432" s="24">
        <v>0</v>
      </c>
      <c r="K432" s="24">
        <v>0</v>
      </c>
      <c r="L432" s="179">
        <f>SUM(L430:L431)</f>
        <v>0</v>
      </c>
      <c r="M432" s="179">
        <f>SUM(M430:M431)</f>
        <v>0</v>
      </c>
      <c r="N432" s="25"/>
      <c r="O432" s="215">
        <f>SUM(O430:O430)</f>
        <v>0</v>
      </c>
    </row>
    <row r="433" spans="1:15" ht="15.75">
      <c r="A433" s="10"/>
      <c r="B433" s="11"/>
      <c r="C433" s="12"/>
      <c r="D433" s="13"/>
      <c r="E433" s="14"/>
      <c r="F433" s="15"/>
      <c r="G433" s="15"/>
      <c r="H433" s="15"/>
      <c r="I433" s="15"/>
      <c r="J433" s="15"/>
      <c r="K433" s="15"/>
      <c r="L433" s="15"/>
      <c r="M433" s="15"/>
      <c r="N433" s="16"/>
      <c r="O433" s="17"/>
    </row>
    <row r="434" spans="1:15" ht="15.75">
      <c r="A434" s="252">
        <v>2</v>
      </c>
      <c r="B434" s="253" t="s">
        <v>32</v>
      </c>
      <c r="C434" s="177">
        <v>13</v>
      </c>
      <c r="D434" s="38" t="s">
        <v>28</v>
      </c>
      <c r="E434" s="646" t="s">
        <v>125</v>
      </c>
      <c r="F434" s="629">
        <v>0.01</v>
      </c>
      <c r="G434" s="629">
        <v>0</v>
      </c>
      <c r="H434" s="629">
        <f>SUM(F434:G434)</f>
        <v>0.01</v>
      </c>
      <c r="I434" s="111"/>
      <c r="J434" s="111"/>
      <c r="K434" s="111"/>
      <c r="L434" s="102"/>
      <c r="M434" s="102"/>
      <c r="N434" s="250"/>
      <c r="O434" s="39"/>
    </row>
    <row r="435" spans="1:15" ht="16.5" thickBot="1">
      <c r="A435" s="113"/>
      <c r="B435" s="246"/>
      <c r="C435" s="247"/>
      <c r="D435" s="248"/>
      <c r="E435" s="249"/>
      <c r="F435" s="111"/>
      <c r="G435" s="111"/>
      <c r="H435" s="111"/>
      <c r="I435" s="111"/>
      <c r="J435" s="111"/>
      <c r="K435" s="111"/>
      <c r="L435" s="111"/>
      <c r="M435" s="111"/>
      <c r="N435" s="250"/>
      <c r="O435" s="251"/>
    </row>
    <row r="436" spans="1:15" ht="16.5" thickBot="1">
      <c r="A436" s="18"/>
      <c r="B436" s="124" t="s">
        <v>19</v>
      </c>
      <c r="C436" s="125" t="s">
        <v>19</v>
      </c>
      <c r="D436" s="126"/>
      <c r="E436" s="127" t="s">
        <v>19</v>
      </c>
      <c r="F436" s="179">
        <f>SUM(F434:F435)</f>
        <v>0.01</v>
      </c>
      <c r="G436" s="179">
        <f>SUM(G434:G434)</f>
        <v>0</v>
      </c>
      <c r="H436" s="179">
        <f>SUM(H434:H434)</f>
        <v>0.01</v>
      </c>
      <c r="I436" s="24">
        <v>0</v>
      </c>
      <c r="J436" s="24">
        <v>0</v>
      </c>
      <c r="K436" s="24">
        <v>0</v>
      </c>
      <c r="L436" s="23">
        <f>SUM(L434:L434)</f>
        <v>0</v>
      </c>
      <c r="M436" s="23">
        <f>SUM(M434:M434)</f>
        <v>0</v>
      </c>
      <c r="N436" s="25"/>
      <c r="O436" s="26">
        <v>0</v>
      </c>
    </row>
    <row r="437" spans="1:15" ht="15.75">
      <c r="A437" s="71"/>
      <c r="B437" s="71"/>
      <c r="C437" s="72"/>
      <c r="D437" s="430"/>
      <c r="E437" s="71"/>
      <c r="F437" s="71"/>
      <c r="G437" s="71"/>
      <c r="H437" s="71"/>
      <c r="I437" s="71"/>
      <c r="J437" s="71"/>
      <c r="K437" s="71"/>
      <c r="L437" s="71"/>
      <c r="M437" s="71"/>
      <c r="N437" s="71"/>
      <c r="O437" s="74"/>
    </row>
    <row r="438" spans="1:15" ht="15.75">
      <c r="A438" s="289">
        <v>3</v>
      </c>
      <c r="B438" s="415" t="s">
        <v>33</v>
      </c>
      <c r="C438" s="221" t="s">
        <v>19</v>
      </c>
      <c r="D438" s="222"/>
      <c r="E438" s="223" t="s">
        <v>19</v>
      </c>
      <c r="F438" s="224" t="s">
        <v>19</v>
      </c>
      <c r="G438" s="224" t="s">
        <v>19</v>
      </c>
      <c r="H438" s="224" t="s">
        <v>19</v>
      </c>
      <c r="I438" s="258">
        <v>0</v>
      </c>
      <c r="J438" s="258">
        <v>0</v>
      </c>
      <c r="K438" s="258">
        <v>0</v>
      </c>
      <c r="L438" s="224" t="s">
        <v>19</v>
      </c>
      <c r="M438" s="224" t="s">
        <v>19</v>
      </c>
      <c r="N438" s="224" t="s">
        <v>19</v>
      </c>
      <c r="O438" s="224" t="s">
        <v>19</v>
      </c>
    </row>
    <row r="439" spans="1:15" ht="15.75">
      <c r="A439" s="289"/>
      <c r="B439" s="415"/>
      <c r="C439" s="687"/>
      <c r="D439" s="684"/>
      <c r="E439" s="684"/>
      <c r="F439" s="685"/>
      <c r="G439" s="686"/>
      <c r="H439" s="629"/>
      <c r="I439" s="686" t="s">
        <v>19</v>
      </c>
      <c r="J439" s="686" t="s">
        <v>19</v>
      </c>
      <c r="K439" s="686" t="s">
        <v>19</v>
      </c>
      <c r="L439" s="686" t="s">
        <v>19</v>
      </c>
      <c r="M439" s="686" t="s">
        <v>19</v>
      </c>
      <c r="N439" s="686" t="s">
        <v>19</v>
      </c>
      <c r="O439" s="686" t="s">
        <v>19</v>
      </c>
    </row>
    <row r="440" spans="1:15" ht="16.5" thickBot="1">
      <c r="A440" s="219"/>
      <c r="B440" s="220"/>
      <c r="C440" s="76"/>
      <c r="D440" s="73"/>
      <c r="E440" s="71"/>
      <c r="F440" s="73"/>
      <c r="G440" s="73"/>
      <c r="H440" s="73"/>
      <c r="I440" s="77"/>
      <c r="J440" s="77"/>
      <c r="K440" s="77"/>
      <c r="L440" s="78"/>
      <c r="M440" s="77"/>
      <c r="N440" s="73"/>
      <c r="O440" s="79"/>
    </row>
    <row r="441" spans="1:15" ht="16.5" thickBot="1">
      <c r="A441" s="80"/>
      <c r="B441" s="50" t="s">
        <v>27</v>
      </c>
      <c r="C441" s="131" t="s">
        <v>19</v>
      </c>
      <c r="D441" s="21"/>
      <c r="E441" s="132" t="s">
        <v>19</v>
      </c>
      <c r="F441" s="23">
        <f>SUM(F439:F440)</f>
        <v>0</v>
      </c>
      <c r="G441" s="23">
        <f>SUM(G439:G439)</f>
        <v>0</v>
      </c>
      <c r="H441" s="23">
        <f>SUM(H439:H439)</f>
        <v>0</v>
      </c>
      <c r="I441" s="24">
        <v>0</v>
      </c>
      <c r="J441" s="24">
        <v>0</v>
      </c>
      <c r="K441" s="24">
        <v>0</v>
      </c>
      <c r="L441" s="23">
        <f>SUM(L439:L439)</f>
        <v>0</v>
      </c>
      <c r="M441" s="23">
        <f>SUM(M439:M439)</f>
        <v>0</v>
      </c>
      <c r="N441" s="83"/>
      <c r="O441" s="26">
        <v>0</v>
      </c>
    </row>
    <row r="442" spans="1:15" ht="15.75">
      <c r="A442" s="45"/>
      <c r="B442" s="45"/>
      <c r="C442" s="405"/>
      <c r="D442" s="406"/>
      <c r="E442" s="145"/>
      <c r="F442" s="45"/>
      <c r="G442" s="45"/>
      <c r="H442" s="45"/>
      <c r="I442" s="145"/>
      <c r="J442" s="45"/>
      <c r="K442" s="45"/>
      <c r="L442" s="45"/>
      <c r="M442" s="45"/>
      <c r="N442" s="255"/>
      <c r="O442" s="45"/>
    </row>
    <row r="443" spans="1:15" ht="15.75">
      <c r="A443" s="257">
        <v>4</v>
      </c>
      <c r="B443" s="233" t="s">
        <v>34</v>
      </c>
      <c r="C443" s="221" t="s">
        <v>19</v>
      </c>
      <c r="D443" s="222"/>
      <c r="E443" s="223" t="s">
        <v>19</v>
      </c>
      <c r="F443" s="224" t="s">
        <v>19</v>
      </c>
      <c r="G443" s="224" t="s">
        <v>19</v>
      </c>
      <c r="H443" s="224" t="s">
        <v>19</v>
      </c>
      <c r="I443" s="258">
        <v>0</v>
      </c>
      <c r="J443" s="258">
        <v>0</v>
      </c>
      <c r="K443" s="258">
        <v>0</v>
      </c>
      <c r="L443" s="224" t="s">
        <v>19</v>
      </c>
      <c r="M443" s="224" t="s">
        <v>19</v>
      </c>
      <c r="N443" s="224" t="s">
        <v>19</v>
      </c>
      <c r="O443" s="224" t="s">
        <v>19</v>
      </c>
    </row>
    <row r="444" spans="1:15" ht="16.5" thickBot="1">
      <c r="A444" s="256"/>
      <c r="B444" s="220"/>
      <c r="C444" s="76"/>
      <c r="D444" s="73"/>
      <c r="E444" s="71"/>
      <c r="F444" s="73"/>
      <c r="G444" s="73"/>
      <c r="H444" s="73"/>
      <c r="I444" s="77"/>
      <c r="J444" s="77"/>
      <c r="K444" s="77"/>
      <c r="L444" s="78"/>
      <c r="M444" s="77"/>
      <c r="N444" s="73"/>
      <c r="O444" s="79"/>
    </row>
    <row r="445" spans="1:15" ht="16.5" thickBot="1">
      <c r="A445" s="49"/>
      <c r="B445" s="50" t="s">
        <v>27</v>
      </c>
      <c r="C445" s="131" t="s">
        <v>19</v>
      </c>
      <c r="D445" s="21"/>
      <c r="E445" s="132" t="s">
        <v>19</v>
      </c>
      <c r="F445" s="23">
        <f>SUM(F443:F444)</f>
        <v>0</v>
      </c>
      <c r="G445" s="23">
        <f>SUM(G443:G443)</f>
        <v>0</v>
      </c>
      <c r="H445" s="23">
        <f>SUM(H443:H443)</f>
        <v>0</v>
      </c>
      <c r="I445" s="24">
        <v>0</v>
      </c>
      <c r="J445" s="24">
        <v>0</v>
      </c>
      <c r="K445" s="24">
        <v>0</v>
      </c>
      <c r="L445" s="23">
        <f>SUM(L443:L443)</f>
        <v>0</v>
      </c>
      <c r="M445" s="23">
        <f>SUM(M443:M443)</f>
        <v>0</v>
      </c>
      <c r="N445" s="83"/>
      <c r="O445" s="26">
        <v>0</v>
      </c>
    </row>
    <row r="446" spans="1:15" ht="15.75">
      <c r="A446" s="259"/>
      <c r="B446" s="260"/>
      <c r="C446" s="261"/>
      <c r="D446" s="133"/>
      <c r="E446" s="260"/>
      <c r="F446" s="262"/>
      <c r="G446" s="262"/>
      <c r="H446" s="262"/>
      <c r="I446" s="262"/>
      <c r="J446" s="262"/>
      <c r="K446" s="262"/>
      <c r="L446" s="262"/>
      <c r="M446" s="263"/>
      <c r="N446" s="260"/>
      <c r="O446" s="260"/>
    </row>
    <row r="447" spans="1:15" ht="15.75">
      <c r="A447" s="232">
        <v>5</v>
      </c>
      <c r="B447" s="233" t="s">
        <v>35</v>
      </c>
      <c r="C447" s="254" t="s">
        <v>19</v>
      </c>
      <c r="D447" s="222"/>
      <c r="E447" s="234" t="s">
        <v>19</v>
      </c>
      <c r="F447" s="209" t="s">
        <v>19</v>
      </c>
      <c r="G447" s="210" t="s">
        <v>19</v>
      </c>
      <c r="H447" s="211" t="s">
        <v>19</v>
      </c>
      <c r="I447" s="212">
        <v>0</v>
      </c>
      <c r="J447" s="212">
        <v>0</v>
      </c>
      <c r="K447" s="212">
        <v>0</v>
      </c>
      <c r="L447" s="213" t="s">
        <v>19</v>
      </c>
      <c r="M447" s="209" t="s">
        <v>19</v>
      </c>
      <c r="N447" s="211" t="s">
        <v>19</v>
      </c>
      <c r="O447" s="214">
        <v>0</v>
      </c>
    </row>
    <row r="448" spans="1:15" ht="16.5" thickBot="1">
      <c r="A448" s="231"/>
      <c r="B448" s="53"/>
      <c r="C448" s="226"/>
      <c r="D448" s="227"/>
      <c r="E448" s="400"/>
      <c r="F448" s="401"/>
      <c r="G448" s="401"/>
      <c r="H448" s="268"/>
      <c r="I448" s="391"/>
      <c r="J448" s="391"/>
      <c r="K448" s="392"/>
      <c r="L448" s="342"/>
      <c r="M448" s="342"/>
      <c r="N448" s="27"/>
      <c r="O448" s="229"/>
    </row>
    <row r="449" spans="1:15" ht="16.5" thickBot="1">
      <c r="A449" s="50"/>
      <c r="B449" s="50" t="s">
        <v>27</v>
      </c>
      <c r="C449" s="112" t="str">
        <f>C447</f>
        <v>-</v>
      </c>
      <c r="D449" s="60"/>
      <c r="E449" s="61"/>
      <c r="F449" s="51">
        <f t="shared" ref="F449:M449" si="38">SUM(F447:F447)</f>
        <v>0</v>
      </c>
      <c r="G449" s="51">
        <f t="shared" si="38"/>
        <v>0</v>
      </c>
      <c r="H449" s="51">
        <f t="shared" si="38"/>
        <v>0</v>
      </c>
      <c r="I449" s="51">
        <f t="shared" si="38"/>
        <v>0</v>
      </c>
      <c r="J449" s="51">
        <f t="shared" si="38"/>
        <v>0</v>
      </c>
      <c r="K449" s="51">
        <f t="shared" si="38"/>
        <v>0</v>
      </c>
      <c r="L449" s="51">
        <f t="shared" si="38"/>
        <v>0</v>
      </c>
      <c r="M449" s="51">
        <f t="shared" si="38"/>
        <v>0</v>
      </c>
      <c r="N449" s="61"/>
      <c r="O449" s="52"/>
    </row>
    <row r="451" spans="1:15">
      <c r="N451" s="1" t="s">
        <v>212</v>
      </c>
    </row>
    <row r="452" spans="1:15">
      <c r="A452" s="1457" t="s">
        <v>36</v>
      </c>
      <c r="B452" s="1457"/>
      <c r="C452" s="1457"/>
      <c r="F452" s="1457"/>
      <c r="G452" s="1457"/>
      <c r="H452" s="1457"/>
    </row>
    <row r="453" spans="1:15" ht="15.75">
      <c r="A453" s="1457" t="s">
        <v>37</v>
      </c>
      <c r="B453" s="1457"/>
      <c r="C453" s="1457"/>
      <c r="E453" s="1457"/>
      <c r="F453" s="1457"/>
      <c r="G453" s="1457"/>
      <c r="H453" s="1457"/>
      <c r="I453" s="1457"/>
      <c r="J453" s="1457"/>
      <c r="K453" s="1457"/>
      <c r="M453" s="1458" t="s">
        <v>58</v>
      </c>
      <c r="N453" s="1458"/>
    </row>
    <row r="454" spans="1:15" ht="15.75">
      <c r="M454" s="41"/>
      <c r="N454" s="135"/>
    </row>
    <row r="455" spans="1:15" ht="15.75">
      <c r="M455" s="41"/>
      <c r="N455" s="135"/>
    </row>
    <row r="456" spans="1:15" ht="15.75">
      <c r="M456" s="41"/>
      <c r="N456" s="135"/>
    </row>
    <row r="457" spans="1:15" ht="15.75">
      <c r="A457" s="1470" t="s">
        <v>38</v>
      </c>
      <c r="B457" s="1470"/>
      <c r="C457" s="1470"/>
      <c r="F457" s="1470"/>
      <c r="G457" s="1470"/>
      <c r="H457" s="1470"/>
      <c r="M457" s="1471" t="s">
        <v>39</v>
      </c>
      <c r="N457" s="1471"/>
    </row>
    <row r="458" spans="1:15" ht="15.75">
      <c r="A458" s="1457" t="s">
        <v>40</v>
      </c>
      <c r="B458" s="1457"/>
      <c r="C458" s="1457"/>
      <c r="F458" s="1457"/>
      <c r="G458" s="1457"/>
      <c r="H458" s="1457"/>
      <c r="M458" s="1458" t="s">
        <v>41</v>
      </c>
      <c r="N458" s="1458"/>
    </row>
    <row r="472" spans="1:15" ht="15.75">
      <c r="A472" s="1508" t="s">
        <v>78</v>
      </c>
      <c r="B472" s="1508"/>
      <c r="C472" s="1508"/>
      <c r="D472" s="1508"/>
      <c r="E472" s="1508"/>
      <c r="F472" s="1508"/>
      <c r="G472" s="1508"/>
      <c r="H472" s="1508"/>
      <c r="I472" s="1508"/>
      <c r="J472" s="1508"/>
      <c r="K472" s="1508"/>
      <c r="L472" s="1508"/>
      <c r="M472" s="1508"/>
      <c r="N472" s="1508"/>
      <c r="O472" s="1508"/>
    </row>
    <row r="473" spans="1:15" ht="15.75">
      <c r="A473" s="1445" t="s">
        <v>216</v>
      </c>
      <c r="B473" s="1445"/>
      <c r="C473" s="1445"/>
      <c r="D473" s="1445"/>
      <c r="E473" s="1445"/>
      <c r="F473" s="1445"/>
      <c r="G473" s="1445"/>
      <c r="H473" s="1445"/>
      <c r="I473" s="1445"/>
      <c r="J473" s="1445"/>
      <c r="K473" s="1445"/>
      <c r="L473" s="1445"/>
      <c r="M473" s="1445"/>
      <c r="N473" s="1445"/>
      <c r="O473" s="1445"/>
    </row>
    <row r="474" spans="1:15" ht="18.75">
      <c r="A474" s="3"/>
      <c r="B474" s="3"/>
      <c r="C474" s="3"/>
      <c r="D474" s="3"/>
      <c r="E474" s="2"/>
      <c r="F474" s="2"/>
      <c r="G474" s="2"/>
      <c r="H474" s="2"/>
      <c r="I474" s="2"/>
      <c r="J474" s="2"/>
      <c r="K474" s="2"/>
      <c r="L474" s="2"/>
      <c r="M474" s="2"/>
      <c r="N474" s="2"/>
      <c r="O474" s="2"/>
    </row>
    <row r="475" spans="1:15" ht="15.75">
      <c r="A475" s="1511" t="s">
        <v>0</v>
      </c>
      <c r="B475" s="4" t="s">
        <v>1</v>
      </c>
      <c r="C475" s="1512" t="s">
        <v>2</v>
      </c>
      <c r="D475" s="1513"/>
      <c r="E475" s="1511" t="s">
        <v>3</v>
      </c>
      <c r="F475" s="1514" t="s">
        <v>4</v>
      </c>
      <c r="G475" s="1515"/>
      <c r="H475" s="1516"/>
      <c r="I475" s="1517" t="s">
        <v>5</v>
      </c>
      <c r="J475" s="1517"/>
      <c r="K475" s="1517"/>
      <c r="L475" s="1517"/>
      <c r="M475" s="4" t="s">
        <v>6</v>
      </c>
      <c r="N475" s="1511" t="s">
        <v>7</v>
      </c>
      <c r="O475" s="4" t="s">
        <v>8</v>
      </c>
    </row>
    <row r="476" spans="1:15" ht="15.75">
      <c r="A476" s="1479"/>
      <c r="B476" s="5" t="s">
        <v>9</v>
      </c>
      <c r="C476" s="1484" t="s">
        <v>10</v>
      </c>
      <c r="D476" s="1485"/>
      <c r="E476" s="1479"/>
      <c r="F476" s="1030" t="s">
        <v>11</v>
      </c>
      <c r="G476" s="1030" t="s">
        <v>12</v>
      </c>
      <c r="H476" s="1030" t="s">
        <v>6</v>
      </c>
      <c r="I476" s="1030" t="s">
        <v>13</v>
      </c>
      <c r="J476" s="1030" t="s">
        <v>14</v>
      </c>
      <c r="K476" s="1030" t="s">
        <v>15</v>
      </c>
      <c r="L476" s="1030" t="s">
        <v>16</v>
      </c>
      <c r="M476" s="5" t="s">
        <v>17</v>
      </c>
      <c r="N476" s="1479"/>
      <c r="O476" s="5" t="s">
        <v>18</v>
      </c>
    </row>
    <row r="477" spans="1:15" ht="16.5" thickBot="1">
      <c r="A477" s="6">
        <v>1</v>
      </c>
      <c r="B477" s="6">
        <v>2</v>
      </c>
      <c r="C477" s="1461">
        <v>3</v>
      </c>
      <c r="D477" s="1462"/>
      <c r="E477" s="6">
        <v>4</v>
      </c>
      <c r="F477" s="6">
        <v>5</v>
      </c>
      <c r="G477" s="6">
        <v>7</v>
      </c>
      <c r="H477" s="6">
        <v>8</v>
      </c>
      <c r="I477" s="6">
        <v>9</v>
      </c>
      <c r="J477" s="6">
        <v>10</v>
      </c>
      <c r="K477" s="6">
        <v>11</v>
      </c>
      <c r="L477" s="6">
        <v>12</v>
      </c>
      <c r="M477" s="6">
        <v>13</v>
      </c>
      <c r="N477" s="6">
        <v>14</v>
      </c>
      <c r="O477" s="6">
        <v>15</v>
      </c>
    </row>
    <row r="478" spans="1:15" ht="15.75">
      <c r="A478" s="235"/>
      <c r="B478" s="236"/>
      <c r="C478" s="237"/>
      <c r="D478" s="238"/>
      <c r="E478" s="239"/>
      <c r="F478" s="240"/>
      <c r="G478" s="240"/>
      <c r="H478" s="240"/>
      <c r="I478" s="241"/>
      <c r="J478" s="241"/>
      <c r="K478" s="241"/>
      <c r="L478" s="240"/>
      <c r="M478" s="240"/>
      <c r="N478" s="242"/>
      <c r="O478" s="243"/>
    </row>
    <row r="479" spans="1:15" ht="15.75">
      <c r="A479" s="244">
        <v>1</v>
      </c>
      <c r="B479" s="245" t="s">
        <v>31</v>
      </c>
      <c r="C479" s="414">
        <v>2291.1</v>
      </c>
      <c r="D479" s="222"/>
      <c r="E479" s="381" t="s">
        <v>52</v>
      </c>
      <c r="F479" s="296">
        <v>5.82</v>
      </c>
      <c r="G479" s="867">
        <v>2.75</v>
      </c>
      <c r="H479" s="454">
        <f>F479+G479</f>
        <v>8.57</v>
      </c>
      <c r="I479" s="370">
        <v>0</v>
      </c>
      <c r="J479" s="370">
        <v>0</v>
      </c>
      <c r="K479" s="370">
        <v>0</v>
      </c>
      <c r="L479" s="266" t="s">
        <v>19</v>
      </c>
      <c r="M479" s="296" t="s">
        <v>19</v>
      </c>
      <c r="N479" s="381" t="s">
        <v>127</v>
      </c>
      <c r="O479" s="1031">
        <v>367500</v>
      </c>
    </row>
    <row r="480" spans="1:15" ht="15.75">
      <c r="A480" s="244"/>
      <c r="B480" s="1043"/>
      <c r="C480" s="1041"/>
      <c r="D480" s="294"/>
      <c r="E480" s="1042" t="s">
        <v>26</v>
      </c>
      <c r="F480" s="378">
        <v>5.82</v>
      </c>
      <c r="G480" s="1044">
        <v>2.75</v>
      </c>
      <c r="H480" s="1045">
        <f t="shared" ref="H480:H485" si="39">F480+G480</f>
        <v>8.57</v>
      </c>
      <c r="I480" s="370">
        <v>0</v>
      </c>
      <c r="J480" s="370">
        <v>0</v>
      </c>
      <c r="K480" s="370">
        <v>0</v>
      </c>
      <c r="L480" s="266" t="s">
        <v>19</v>
      </c>
      <c r="M480" s="296" t="s">
        <v>19</v>
      </c>
      <c r="N480" s="1441" t="s">
        <v>219</v>
      </c>
      <c r="O480" s="1031">
        <v>367500</v>
      </c>
    </row>
    <row r="481" spans="1:15" ht="15.75">
      <c r="A481" s="244"/>
      <c r="B481" s="245"/>
      <c r="C481" s="414"/>
      <c r="D481" s="222"/>
      <c r="E481" s="1046" t="s">
        <v>124</v>
      </c>
      <c r="F481" s="296">
        <v>6.08</v>
      </c>
      <c r="G481" s="867">
        <v>3</v>
      </c>
      <c r="H481" s="454">
        <f t="shared" si="39"/>
        <v>9.08</v>
      </c>
      <c r="I481" s="370">
        <v>0</v>
      </c>
      <c r="J481" s="370">
        <v>0</v>
      </c>
      <c r="K481" s="370">
        <v>0</v>
      </c>
      <c r="L481" s="266" t="s">
        <v>19</v>
      </c>
      <c r="M481" s="296" t="s">
        <v>19</v>
      </c>
      <c r="N481" s="1442"/>
      <c r="O481" s="1031">
        <v>367500</v>
      </c>
    </row>
    <row r="482" spans="1:15" ht="15.75">
      <c r="A482" s="244"/>
      <c r="B482" s="865"/>
      <c r="C482" s="683"/>
      <c r="D482" s="38"/>
      <c r="E482" s="648" t="s">
        <v>51</v>
      </c>
      <c r="F482" s="677">
        <v>6.08</v>
      </c>
      <c r="G482" s="1038">
        <v>3</v>
      </c>
      <c r="H482" s="1040">
        <f t="shared" si="39"/>
        <v>9.08</v>
      </c>
      <c r="I482" s="370">
        <v>0</v>
      </c>
      <c r="J482" s="370">
        <v>0</v>
      </c>
      <c r="K482" s="370">
        <v>0</v>
      </c>
      <c r="L482" s="266" t="s">
        <v>19</v>
      </c>
      <c r="M482" s="296" t="s">
        <v>19</v>
      </c>
      <c r="N482" s="723"/>
      <c r="O482" s="1031">
        <v>367500</v>
      </c>
    </row>
    <row r="483" spans="1:15" ht="15.75">
      <c r="A483" s="244"/>
      <c r="B483" s="245"/>
      <c r="C483" s="683"/>
      <c r="D483" s="38"/>
      <c r="E483" s="648" t="s">
        <v>217</v>
      </c>
      <c r="F483" s="677">
        <v>6.08</v>
      </c>
      <c r="G483" s="1038">
        <v>3</v>
      </c>
      <c r="H483" s="454">
        <f t="shared" si="39"/>
        <v>9.08</v>
      </c>
      <c r="I483" s="370">
        <v>0</v>
      </c>
      <c r="J483" s="370">
        <v>0</v>
      </c>
      <c r="K483" s="370">
        <v>0</v>
      </c>
      <c r="L483" s="266" t="s">
        <v>19</v>
      </c>
      <c r="M483" s="296" t="s">
        <v>19</v>
      </c>
      <c r="N483" s="723"/>
      <c r="O483" s="1031">
        <v>367500</v>
      </c>
    </row>
    <row r="484" spans="1:15" ht="15.75">
      <c r="A484" s="244"/>
      <c r="B484" s="245"/>
      <c r="C484" s="683"/>
      <c r="D484" s="38"/>
      <c r="E484" s="648" t="s">
        <v>54</v>
      </c>
      <c r="F484" s="677">
        <v>5.4</v>
      </c>
      <c r="G484" s="1038">
        <v>2.6</v>
      </c>
      <c r="H484" s="454">
        <f t="shared" si="39"/>
        <v>8</v>
      </c>
      <c r="I484" s="370">
        <v>0</v>
      </c>
      <c r="J484" s="370">
        <v>0</v>
      </c>
      <c r="K484" s="370">
        <v>0</v>
      </c>
      <c r="L484" s="266" t="s">
        <v>19</v>
      </c>
      <c r="M484" s="296" t="s">
        <v>19</v>
      </c>
      <c r="N484" s="723"/>
      <c r="O484" s="1031">
        <v>367500</v>
      </c>
    </row>
    <row r="485" spans="1:15" ht="16.5" thickBot="1">
      <c r="A485" s="244"/>
      <c r="B485" s="245"/>
      <c r="C485" s="247"/>
      <c r="D485" s="248"/>
      <c r="E485" s="1037" t="s">
        <v>218</v>
      </c>
      <c r="F485" s="627">
        <v>0.43</v>
      </c>
      <c r="G485" s="1039">
        <v>0.23</v>
      </c>
      <c r="H485" s="454">
        <f t="shared" si="39"/>
        <v>0.66</v>
      </c>
      <c r="I485" s="370">
        <v>0</v>
      </c>
      <c r="J485" s="370">
        <v>0</v>
      </c>
      <c r="K485" s="370">
        <v>0</v>
      </c>
      <c r="L485" s="266" t="s">
        <v>19</v>
      </c>
      <c r="M485" s="296" t="s">
        <v>19</v>
      </c>
      <c r="N485" s="250"/>
      <c r="O485" s="1031">
        <v>367500</v>
      </c>
    </row>
    <row r="486" spans="1:15" ht="16.5" thickBot="1">
      <c r="A486" s="18"/>
      <c r="B486" s="19" t="s">
        <v>6</v>
      </c>
      <c r="C486" s="20"/>
      <c r="D486" s="21"/>
      <c r="E486" s="22"/>
      <c r="F486" s="179">
        <f>SUM(F479:F485)</f>
        <v>35.709999999999994</v>
      </c>
      <c r="G486" s="179">
        <f>SUM(G479:G485)</f>
        <v>17.330000000000002</v>
      </c>
      <c r="H486" s="179">
        <f>SUM(H479:H485)</f>
        <v>53.039999999999992</v>
      </c>
      <c r="I486" s="24">
        <v>0</v>
      </c>
      <c r="J486" s="24">
        <v>0</v>
      </c>
      <c r="K486" s="24">
        <v>0</v>
      </c>
      <c r="L486" s="179">
        <f>SUM(L479:L485)</f>
        <v>0</v>
      </c>
      <c r="M486" s="179">
        <f>SUM(M479:M485)</f>
        <v>0</v>
      </c>
      <c r="N486" s="25"/>
      <c r="O486" s="215">
        <f>SUM(O479:O479)</f>
        <v>367500</v>
      </c>
    </row>
    <row r="487" spans="1:15" ht="15.75">
      <c r="A487" s="10"/>
      <c r="B487" s="11"/>
      <c r="C487" s="12"/>
      <c r="D487" s="13"/>
      <c r="E487" s="14"/>
      <c r="F487" s="15"/>
      <c r="G487" s="15"/>
      <c r="H487" s="15"/>
      <c r="I487" s="15"/>
      <c r="J487" s="15"/>
      <c r="K487" s="15"/>
      <c r="L487" s="15"/>
      <c r="M487" s="15"/>
      <c r="N487" s="16"/>
      <c r="O487" s="17"/>
    </row>
    <row r="488" spans="1:15" ht="15.75">
      <c r="A488" s="252">
        <v>2</v>
      </c>
      <c r="B488" s="253" t="s">
        <v>32</v>
      </c>
      <c r="C488" s="763">
        <v>3660</v>
      </c>
      <c r="D488" s="222" t="s">
        <v>28</v>
      </c>
      <c r="E488" s="291" t="s">
        <v>125</v>
      </c>
      <c r="F488" s="265">
        <v>8.0399999999999991</v>
      </c>
      <c r="G488" s="265">
        <v>3.62</v>
      </c>
      <c r="H488" s="265">
        <f>F488+G488</f>
        <v>11.66</v>
      </c>
      <c r="I488" s="370">
        <v>0</v>
      </c>
      <c r="J488" s="370">
        <v>0</v>
      </c>
      <c r="K488" s="370">
        <v>0</v>
      </c>
      <c r="L488" s="265">
        <v>1.6</v>
      </c>
      <c r="M488" s="265">
        <f>SUM(I488:L488)</f>
        <v>1.6</v>
      </c>
      <c r="N488" s="765" t="s">
        <v>59</v>
      </c>
      <c r="O488" s="1047">
        <v>235000</v>
      </c>
    </row>
    <row r="489" spans="1:15" ht="15.75">
      <c r="A489" s="477"/>
      <c r="B489" s="653"/>
      <c r="C489" s="177"/>
      <c r="D489" s="38"/>
      <c r="E489" s="646" t="s">
        <v>66</v>
      </c>
      <c r="F489" s="265">
        <v>8.0399999999999991</v>
      </c>
      <c r="G489" s="265">
        <v>3.62</v>
      </c>
      <c r="H489" s="265">
        <f t="shared" ref="H489:H493" si="40">F489+G489</f>
        <v>11.66</v>
      </c>
      <c r="I489" s="370">
        <v>0</v>
      </c>
      <c r="J489" s="370">
        <v>0</v>
      </c>
      <c r="K489" s="370">
        <v>0</v>
      </c>
      <c r="L489" s="265">
        <v>1.6</v>
      </c>
      <c r="M489" s="265">
        <f t="shared" ref="M489:M493" si="41">SUM(I489:L489)</f>
        <v>1.6</v>
      </c>
      <c r="N489" s="765" t="s">
        <v>59</v>
      </c>
      <c r="O489" s="1047"/>
    </row>
    <row r="490" spans="1:15" ht="15.75">
      <c r="A490" s="477"/>
      <c r="B490" s="653"/>
      <c r="C490" s="177"/>
      <c r="D490" s="38"/>
      <c r="E490" s="646" t="s">
        <v>75</v>
      </c>
      <c r="F490" s="265">
        <v>8.0299999999999994</v>
      </c>
      <c r="G490" s="265">
        <v>3.62</v>
      </c>
      <c r="H490" s="265">
        <f t="shared" si="40"/>
        <v>11.649999999999999</v>
      </c>
      <c r="I490" s="370">
        <v>0</v>
      </c>
      <c r="J490" s="370">
        <v>0</v>
      </c>
      <c r="K490" s="370">
        <v>0</v>
      </c>
      <c r="L490" s="265">
        <v>1.6</v>
      </c>
      <c r="M490" s="265">
        <f t="shared" si="41"/>
        <v>1.6</v>
      </c>
      <c r="N490" s="765" t="s">
        <v>59</v>
      </c>
      <c r="O490" s="1047"/>
    </row>
    <row r="491" spans="1:15" ht="15.75">
      <c r="A491" s="477"/>
      <c r="B491" s="653"/>
      <c r="C491" s="177"/>
      <c r="D491" s="38"/>
      <c r="E491" s="646" t="s">
        <v>220</v>
      </c>
      <c r="F491" s="265">
        <v>2.5499999999999998</v>
      </c>
      <c r="G491" s="265">
        <v>1.27</v>
      </c>
      <c r="H491" s="265">
        <f t="shared" si="40"/>
        <v>3.82</v>
      </c>
      <c r="I491" s="370">
        <v>0</v>
      </c>
      <c r="J491" s="370">
        <v>0</v>
      </c>
      <c r="K491" s="370">
        <v>0</v>
      </c>
      <c r="L491" s="265">
        <v>0.27</v>
      </c>
      <c r="M491" s="265">
        <f t="shared" si="41"/>
        <v>0.27</v>
      </c>
      <c r="N491" s="765" t="s">
        <v>59</v>
      </c>
      <c r="O491" s="1047"/>
    </row>
    <row r="492" spans="1:15" ht="15.75">
      <c r="A492" s="477"/>
      <c r="B492" s="653"/>
      <c r="C492" s="177"/>
      <c r="D492" s="38"/>
      <c r="E492" s="646" t="s">
        <v>136</v>
      </c>
      <c r="F492" s="265">
        <v>5.48</v>
      </c>
      <c r="G492" s="265">
        <v>2.35</v>
      </c>
      <c r="H492" s="265">
        <f t="shared" si="40"/>
        <v>7.83</v>
      </c>
      <c r="I492" s="370">
        <v>0</v>
      </c>
      <c r="J492" s="370">
        <v>0</v>
      </c>
      <c r="K492" s="370">
        <v>0</v>
      </c>
      <c r="L492" s="265">
        <v>1.33</v>
      </c>
      <c r="M492" s="265">
        <f t="shared" si="41"/>
        <v>1.33</v>
      </c>
      <c r="N492" s="765" t="s">
        <v>59</v>
      </c>
      <c r="O492" s="1047"/>
    </row>
    <row r="493" spans="1:15" ht="15.75">
      <c r="A493" s="477"/>
      <c r="B493" s="653"/>
      <c r="C493" s="177"/>
      <c r="D493" s="38"/>
      <c r="E493" s="646" t="s">
        <v>74</v>
      </c>
      <c r="F493" s="265">
        <v>1.86</v>
      </c>
      <c r="G493" s="265">
        <v>0.48</v>
      </c>
      <c r="H493" s="265">
        <f t="shared" si="40"/>
        <v>2.34</v>
      </c>
      <c r="I493" s="370">
        <v>0</v>
      </c>
      <c r="J493" s="370">
        <v>0</v>
      </c>
      <c r="K493" s="370">
        <v>0</v>
      </c>
      <c r="L493" s="265">
        <v>0.28000000000000003</v>
      </c>
      <c r="M493" s="265">
        <f t="shared" si="41"/>
        <v>0.28000000000000003</v>
      </c>
      <c r="N493" s="765" t="s">
        <v>59</v>
      </c>
      <c r="O493" s="1047"/>
    </row>
    <row r="494" spans="1:15" ht="16.5" thickBot="1">
      <c r="A494" s="113"/>
      <c r="B494" s="246"/>
      <c r="C494" s="247"/>
      <c r="D494" s="248"/>
      <c r="E494" s="249"/>
      <c r="F494" s="111"/>
      <c r="G494" s="111"/>
      <c r="H494" s="111"/>
      <c r="I494" s="111"/>
      <c r="J494" s="111"/>
      <c r="K494" s="111"/>
      <c r="L494" s="111"/>
      <c r="M494" s="111"/>
      <c r="N494" s="250"/>
      <c r="O494" s="251"/>
    </row>
    <row r="495" spans="1:15" ht="16.5" thickBot="1">
      <c r="A495" s="18"/>
      <c r="B495" s="124" t="s">
        <v>19</v>
      </c>
      <c r="C495" s="125" t="s">
        <v>19</v>
      </c>
      <c r="D495" s="126"/>
      <c r="E495" s="127" t="s">
        <v>19</v>
      </c>
      <c r="F495" s="179">
        <f>SUM(F488:F493)</f>
        <v>34</v>
      </c>
      <c r="G495" s="179">
        <f>SUM(G488:G493)</f>
        <v>14.959999999999999</v>
      </c>
      <c r="H495" s="179">
        <f>F495+G495</f>
        <v>48.96</v>
      </c>
      <c r="I495" s="24">
        <v>0</v>
      </c>
      <c r="J495" s="24">
        <v>0</v>
      </c>
      <c r="K495" s="24">
        <v>0</v>
      </c>
      <c r="L495" s="179">
        <f>SUM(L488:L493)</f>
        <v>6.6800000000000006</v>
      </c>
      <c r="M495" s="179">
        <f>SUM(M488:M488)</f>
        <v>1.6</v>
      </c>
      <c r="N495" s="25"/>
      <c r="O495" s="26">
        <f>O488</f>
        <v>235000</v>
      </c>
    </row>
    <row r="496" spans="1:15" ht="15.75">
      <c r="A496" s="71"/>
      <c r="B496" s="71"/>
      <c r="C496" s="72"/>
      <c r="D496" s="430"/>
      <c r="E496" s="71"/>
      <c r="F496" s="71"/>
      <c r="G496" s="71"/>
      <c r="H496" s="71"/>
      <c r="I496" s="71"/>
      <c r="J496" s="71"/>
      <c r="K496" s="71"/>
      <c r="L496" s="71"/>
      <c r="M496" s="71"/>
      <c r="N496" s="71"/>
      <c r="O496" s="74"/>
    </row>
    <row r="497" spans="1:15" ht="15.75">
      <c r="A497" s="289">
        <v>3</v>
      </c>
      <c r="B497" s="415" t="s">
        <v>33</v>
      </c>
      <c r="C497" s="221">
        <v>33043.22</v>
      </c>
      <c r="D497" s="222" t="s">
        <v>28</v>
      </c>
      <c r="E497" s="382" t="s">
        <v>136</v>
      </c>
      <c r="F497" s="224">
        <v>20.95</v>
      </c>
      <c r="G497" s="342">
        <v>18.5</v>
      </c>
      <c r="H497" s="342">
        <f>F497+G497</f>
        <v>39.450000000000003</v>
      </c>
      <c r="I497" s="258">
        <v>0</v>
      </c>
      <c r="J497" s="258">
        <v>0</v>
      </c>
      <c r="K497" s="258">
        <v>0</v>
      </c>
      <c r="L497" s="224">
        <v>7.67</v>
      </c>
      <c r="M497" s="408">
        <f>I497+J497+K497+L497</f>
        <v>7.67</v>
      </c>
      <c r="N497" s="244" t="s">
        <v>223</v>
      </c>
      <c r="O497" s="1049">
        <v>63500000</v>
      </c>
    </row>
    <row r="498" spans="1:15" ht="15.75">
      <c r="A498" s="289"/>
      <c r="B498" s="415"/>
      <c r="C498" s="321"/>
      <c r="D498" s="38"/>
      <c r="E498" s="413" t="s">
        <v>61</v>
      </c>
      <c r="F498" s="224">
        <v>20.95</v>
      </c>
      <c r="G498" s="509">
        <v>18.5</v>
      </c>
      <c r="H498" s="342">
        <f t="shared" ref="H498:H502" si="42">F498+G498</f>
        <v>39.450000000000003</v>
      </c>
      <c r="I498" s="258">
        <v>0</v>
      </c>
      <c r="J498" s="258">
        <v>0</v>
      </c>
      <c r="K498" s="258">
        <v>0</v>
      </c>
      <c r="L498" s="290">
        <v>7.67</v>
      </c>
      <c r="M498" s="408">
        <f t="shared" ref="M498:M502" si="43">I498+J498+K498+L498</f>
        <v>7.67</v>
      </c>
      <c r="N498" s="113" t="s">
        <v>223</v>
      </c>
      <c r="O498" s="1049">
        <v>63500000</v>
      </c>
    </row>
    <row r="499" spans="1:15" ht="15.75">
      <c r="A499" s="289"/>
      <c r="B499" s="415"/>
      <c r="C499" s="321"/>
      <c r="D499" s="38"/>
      <c r="E499" s="413" t="s">
        <v>25</v>
      </c>
      <c r="F499" s="224">
        <v>20.95</v>
      </c>
      <c r="G499" s="509">
        <v>18.5</v>
      </c>
      <c r="H499" s="342">
        <f t="shared" si="42"/>
        <v>39.450000000000003</v>
      </c>
      <c r="I499" s="258">
        <v>0</v>
      </c>
      <c r="J499" s="258">
        <v>0</v>
      </c>
      <c r="K499" s="258">
        <v>0</v>
      </c>
      <c r="L499" s="290">
        <v>7.67</v>
      </c>
      <c r="M499" s="408">
        <f t="shared" si="43"/>
        <v>7.67</v>
      </c>
      <c r="N499" s="113" t="s">
        <v>224</v>
      </c>
      <c r="O499" s="1049">
        <v>63500000</v>
      </c>
    </row>
    <row r="500" spans="1:15" ht="15.75">
      <c r="A500" s="289"/>
      <c r="B500" s="415"/>
      <c r="C500" s="321"/>
      <c r="D500" s="38"/>
      <c r="E500" s="413" t="s">
        <v>137</v>
      </c>
      <c r="F500" s="290">
        <v>6.72</v>
      </c>
      <c r="G500" s="290">
        <v>11.96</v>
      </c>
      <c r="H500" s="342">
        <f t="shared" si="42"/>
        <v>18.68</v>
      </c>
      <c r="I500" s="258">
        <v>0</v>
      </c>
      <c r="J500" s="258">
        <v>0</v>
      </c>
      <c r="K500" s="258">
        <v>0</v>
      </c>
      <c r="L500" s="290">
        <v>1.82</v>
      </c>
      <c r="M500" s="408">
        <f t="shared" si="43"/>
        <v>1.82</v>
      </c>
      <c r="N500" s="113" t="s">
        <v>59</v>
      </c>
      <c r="O500" s="1049">
        <v>63500000</v>
      </c>
    </row>
    <row r="501" spans="1:15" ht="15.75">
      <c r="A501" s="289"/>
      <c r="B501" s="415"/>
      <c r="C501" s="321"/>
      <c r="D501" s="38"/>
      <c r="E501" s="413" t="s">
        <v>221</v>
      </c>
      <c r="F501" s="224">
        <v>20.95</v>
      </c>
      <c r="G501" s="509">
        <v>18.45</v>
      </c>
      <c r="H501" s="342">
        <f t="shared" si="42"/>
        <v>39.4</v>
      </c>
      <c r="I501" s="258">
        <v>0</v>
      </c>
      <c r="J501" s="258">
        <v>0</v>
      </c>
      <c r="K501" s="258">
        <v>0</v>
      </c>
      <c r="L501" s="290">
        <v>7.67</v>
      </c>
      <c r="M501" s="408">
        <f t="shared" si="43"/>
        <v>7.67</v>
      </c>
      <c r="N501" s="113" t="s">
        <v>59</v>
      </c>
      <c r="O501" s="1049">
        <v>63500000</v>
      </c>
    </row>
    <row r="502" spans="1:15" ht="15.75">
      <c r="A502" s="289"/>
      <c r="B502" s="415"/>
      <c r="C502" s="321"/>
      <c r="D502" s="38"/>
      <c r="E502" s="413" t="s">
        <v>222</v>
      </c>
      <c r="F502" s="290">
        <v>9.56</v>
      </c>
      <c r="G502" s="509">
        <v>4.5</v>
      </c>
      <c r="H502" s="342">
        <f t="shared" si="42"/>
        <v>14.06</v>
      </c>
      <c r="I502" s="258">
        <v>0</v>
      </c>
      <c r="J502" s="258">
        <v>0</v>
      </c>
      <c r="K502" s="258">
        <v>0</v>
      </c>
      <c r="L502" s="509">
        <v>4</v>
      </c>
      <c r="M502" s="408">
        <f t="shared" si="43"/>
        <v>4</v>
      </c>
      <c r="N502" s="113" t="s">
        <v>59</v>
      </c>
      <c r="O502" s="1049">
        <v>63500000</v>
      </c>
    </row>
    <row r="503" spans="1:15" ht="16.5" thickBot="1">
      <c r="A503" s="219"/>
      <c r="B503" s="220"/>
      <c r="C503" s="76"/>
      <c r="D503" s="73"/>
      <c r="E503" s="71"/>
      <c r="F503" s="73"/>
      <c r="G503" s="73"/>
      <c r="H503" s="73"/>
      <c r="I503" s="77"/>
      <c r="J503" s="77"/>
      <c r="K503" s="77"/>
      <c r="L503" s="78"/>
      <c r="M503" s="77"/>
      <c r="N503" s="73"/>
      <c r="O503" s="79"/>
    </row>
    <row r="504" spans="1:15" ht="16.5" thickBot="1">
      <c r="A504" s="80"/>
      <c r="B504" s="50" t="s">
        <v>27</v>
      </c>
      <c r="C504" s="131" t="s">
        <v>19</v>
      </c>
      <c r="D504" s="21"/>
      <c r="E504" s="132" t="s">
        <v>19</v>
      </c>
      <c r="F504" s="425">
        <f>SUM(F497:F503)</f>
        <v>100.08</v>
      </c>
      <c r="G504" s="426">
        <f>SUM(G497:G502)</f>
        <v>90.410000000000011</v>
      </c>
      <c r="H504" s="1048">
        <f>F504+G504</f>
        <v>190.49</v>
      </c>
      <c r="I504" s="428">
        <v>0</v>
      </c>
      <c r="J504" s="428">
        <v>0</v>
      </c>
      <c r="K504" s="428">
        <v>0</v>
      </c>
      <c r="L504" s="426">
        <f>SUM(L497:L497)</f>
        <v>7.67</v>
      </c>
      <c r="M504" s="426">
        <f>SUM(M497:M497)</f>
        <v>7.67</v>
      </c>
      <c r="N504" s="83"/>
      <c r="O504" s="26">
        <f>SUM(O497:O502)</f>
        <v>381000000</v>
      </c>
    </row>
    <row r="505" spans="1:15" ht="15.75">
      <c r="A505" s="45"/>
      <c r="B505" s="45"/>
      <c r="C505" s="1028"/>
      <c r="D505" s="1029"/>
      <c r="E505" s="145"/>
      <c r="F505" s="45"/>
      <c r="G505" s="45"/>
      <c r="H505" s="45"/>
      <c r="I505" s="145"/>
      <c r="J505" s="45"/>
      <c r="K505" s="45"/>
      <c r="L505" s="45"/>
      <c r="M505" s="45"/>
      <c r="N505" s="255"/>
      <c r="O505" s="45"/>
    </row>
    <row r="506" spans="1:15" ht="15.75">
      <c r="A506" s="257">
        <v>4</v>
      </c>
      <c r="B506" s="233" t="s">
        <v>34</v>
      </c>
      <c r="C506" s="1352" t="s">
        <v>284</v>
      </c>
      <c r="D506" s="1" t="s">
        <v>28</v>
      </c>
      <c r="E506" s="382" t="s">
        <v>136</v>
      </c>
      <c r="F506" s="224">
        <v>0.14000000000000001</v>
      </c>
      <c r="G506" s="342">
        <v>0.1</v>
      </c>
      <c r="H506" s="342">
        <f>F506+G506</f>
        <v>0.24000000000000002</v>
      </c>
      <c r="I506" s="258">
        <v>0</v>
      </c>
      <c r="J506" s="258">
        <v>0</v>
      </c>
      <c r="K506" s="258">
        <v>0</v>
      </c>
      <c r="L506" s="224" t="s">
        <v>19</v>
      </c>
      <c r="M506" s="224" t="s">
        <v>19</v>
      </c>
      <c r="N506" s="244" t="s">
        <v>59</v>
      </c>
      <c r="O506" s="224" t="s">
        <v>19</v>
      </c>
    </row>
    <row r="507" spans="1:15" ht="15.75">
      <c r="A507" s="434"/>
      <c r="B507" s="260"/>
      <c r="C507" s="321"/>
      <c r="D507" s="38"/>
      <c r="E507" s="413" t="s">
        <v>66</v>
      </c>
      <c r="F507" s="322">
        <v>0.27</v>
      </c>
      <c r="G507" s="322">
        <v>0.14000000000000001</v>
      </c>
      <c r="H507" s="342">
        <f t="shared" ref="H507:H511" si="44">F507+G507</f>
        <v>0.41000000000000003</v>
      </c>
      <c r="I507" s="258">
        <v>0</v>
      </c>
      <c r="J507" s="258">
        <v>0</v>
      </c>
      <c r="K507" s="258">
        <v>0</v>
      </c>
      <c r="L507" s="224" t="s">
        <v>19</v>
      </c>
      <c r="M507" s="224" t="s">
        <v>19</v>
      </c>
      <c r="N507" s="244" t="s">
        <v>59</v>
      </c>
      <c r="O507" s="224" t="s">
        <v>19</v>
      </c>
    </row>
    <row r="508" spans="1:15" ht="15.75">
      <c r="A508" s="434"/>
      <c r="B508" s="260"/>
      <c r="C508" s="321"/>
      <c r="D508" s="38"/>
      <c r="E508" s="413" t="s">
        <v>25</v>
      </c>
      <c r="F508" s="322">
        <v>0.44</v>
      </c>
      <c r="G508" s="436">
        <v>0.18</v>
      </c>
      <c r="H508" s="342">
        <f t="shared" si="44"/>
        <v>0.62</v>
      </c>
      <c r="I508" s="258">
        <v>0</v>
      </c>
      <c r="J508" s="258">
        <v>0</v>
      </c>
      <c r="K508" s="258">
        <v>0</v>
      </c>
      <c r="L508" s="224" t="s">
        <v>19</v>
      </c>
      <c r="M508" s="224" t="s">
        <v>19</v>
      </c>
      <c r="N508" s="244" t="s">
        <v>59</v>
      </c>
      <c r="O508" s="224" t="s">
        <v>19</v>
      </c>
    </row>
    <row r="509" spans="1:15" ht="15.75">
      <c r="A509" s="434"/>
      <c r="B509" s="260"/>
      <c r="C509" s="321"/>
      <c r="D509" s="38"/>
      <c r="E509" s="413" t="s">
        <v>225</v>
      </c>
      <c r="F509" s="322">
        <v>0.15</v>
      </c>
      <c r="G509" s="436">
        <v>0.1</v>
      </c>
      <c r="H509" s="342">
        <f t="shared" si="44"/>
        <v>0.25</v>
      </c>
      <c r="I509" s="258">
        <v>0</v>
      </c>
      <c r="J509" s="258">
        <v>0</v>
      </c>
      <c r="K509" s="258">
        <v>0</v>
      </c>
      <c r="L509" s="224" t="s">
        <v>19</v>
      </c>
      <c r="M509" s="224" t="s">
        <v>19</v>
      </c>
      <c r="N509" s="244" t="s">
        <v>59</v>
      </c>
      <c r="O509" s="224" t="s">
        <v>19</v>
      </c>
    </row>
    <row r="510" spans="1:15" ht="15.75">
      <c r="A510" s="434"/>
      <c r="B510" s="260"/>
      <c r="C510" s="321"/>
      <c r="D510" s="38"/>
      <c r="E510" s="413" t="s">
        <v>71</v>
      </c>
      <c r="F510" s="322">
        <v>0.15</v>
      </c>
      <c r="G510" s="322">
        <v>0.28999999999999998</v>
      </c>
      <c r="H510" s="342">
        <f t="shared" si="44"/>
        <v>0.43999999999999995</v>
      </c>
      <c r="I510" s="258">
        <v>0</v>
      </c>
      <c r="J510" s="258">
        <v>0</v>
      </c>
      <c r="K510" s="258">
        <v>0</v>
      </c>
      <c r="L510" s="224" t="s">
        <v>19</v>
      </c>
      <c r="M510" s="224" t="s">
        <v>19</v>
      </c>
      <c r="N510" s="244" t="s">
        <v>59</v>
      </c>
      <c r="O510" s="224" t="s">
        <v>19</v>
      </c>
    </row>
    <row r="511" spans="1:15" ht="15.75">
      <c r="A511" s="434"/>
      <c r="B511" s="260"/>
      <c r="C511" s="321"/>
      <c r="D511" s="38"/>
      <c r="E511" s="413" t="s">
        <v>70</v>
      </c>
      <c r="F511" s="436">
        <v>0.4</v>
      </c>
      <c r="G511" s="322">
        <v>0.19</v>
      </c>
      <c r="H511" s="342">
        <f t="shared" si="44"/>
        <v>0.59000000000000008</v>
      </c>
      <c r="I511" s="258">
        <v>0</v>
      </c>
      <c r="J511" s="258">
        <v>0</v>
      </c>
      <c r="K511" s="258">
        <v>0</v>
      </c>
      <c r="L511" s="224" t="s">
        <v>19</v>
      </c>
      <c r="M511" s="224" t="s">
        <v>19</v>
      </c>
      <c r="N511" s="244" t="s">
        <v>59</v>
      </c>
      <c r="O511" s="224" t="s">
        <v>19</v>
      </c>
    </row>
    <row r="512" spans="1:15" ht="16.5" thickBot="1">
      <c r="A512" s="256"/>
      <c r="B512" s="220"/>
      <c r="C512" s="76"/>
      <c r="D512" s="73"/>
      <c r="E512" s="71"/>
      <c r="F512" s="73"/>
      <c r="G512" s="73"/>
      <c r="H512" s="73"/>
      <c r="I512" s="77"/>
      <c r="J512" s="77"/>
      <c r="K512" s="77"/>
      <c r="L512" s="78"/>
      <c r="M512" s="77"/>
      <c r="N512" s="73"/>
      <c r="O512" s="79"/>
    </row>
    <row r="513" spans="1:16" ht="16.5" thickBot="1">
      <c r="A513" s="49"/>
      <c r="B513" s="50" t="s">
        <v>27</v>
      </c>
      <c r="C513" s="131" t="s">
        <v>19</v>
      </c>
      <c r="D513" s="21"/>
      <c r="E513" s="132" t="s">
        <v>19</v>
      </c>
      <c r="F513" s="179">
        <f>SUM(F506:F511)</f>
        <v>1.5499999999999998</v>
      </c>
      <c r="G513" s="179">
        <f>SUM(G506:G511)</f>
        <v>1</v>
      </c>
      <c r="H513" s="23">
        <f>SUM(H506:H506)</f>
        <v>0.24000000000000002</v>
      </c>
      <c r="I513" s="24">
        <v>0</v>
      </c>
      <c r="J513" s="24">
        <v>0</v>
      </c>
      <c r="K513" s="24">
        <v>0</v>
      </c>
      <c r="L513" s="23">
        <f>SUM(L506:L506)</f>
        <v>0</v>
      </c>
      <c r="M513" s="23">
        <f>SUM(M506:M506)</f>
        <v>0</v>
      </c>
      <c r="N513" s="83"/>
      <c r="O513" s="26">
        <v>0</v>
      </c>
    </row>
    <row r="514" spans="1:16" ht="15.75">
      <c r="A514" s="1053"/>
      <c r="B514" s="849"/>
      <c r="C514" s="1064"/>
      <c r="D514" s="849"/>
      <c r="E514" s="849"/>
      <c r="F514" s="1065"/>
      <c r="G514" s="1065"/>
      <c r="H514" s="1065"/>
      <c r="I514" s="1065"/>
      <c r="J514" s="1065"/>
      <c r="K514" s="1065"/>
      <c r="L514" s="1065"/>
      <c r="M514" s="1065"/>
      <c r="N514" s="849"/>
      <c r="O514" s="849"/>
    </row>
    <row r="515" spans="1:16" ht="15.75">
      <c r="A515" s="1060"/>
      <c r="B515" s="852"/>
      <c r="C515" s="1066"/>
      <c r="D515" s="852"/>
      <c r="E515" s="852"/>
      <c r="F515" s="1067"/>
      <c r="G515" s="1067"/>
      <c r="H515" s="1067"/>
      <c r="I515" s="1067"/>
      <c r="J515" s="1067"/>
      <c r="K515" s="1067"/>
      <c r="L515" s="1067"/>
      <c r="M515" s="1067"/>
      <c r="N515" s="852"/>
      <c r="O515" s="852"/>
    </row>
    <row r="516" spans="1:16" ht="15.75">
      <c r="A516" s="1060"/>
      <c r="B516" s="852"/>
      <c r="C516" s="1066"/>
      <c r="D516" s="852"/>
      <c r="E516" s="852"/>
      <c r="F516" s="1067"/>
      <c r="G516" s="1067"/>
      <c r="H516" s="1067"/>
      <c r="I516" s="1067"/>
      <c r="J516" s="1067"/>
      <c r="K516" s="1067"/>
      <c r="L516" s="1067"/>
      <c r="M516" s="1067"/>
      <c r="N516" s="852"/>
      <c r="O516" s="852"/>
    </row>
    <row r="517" spans="1:16" ht="15.75">
      <c r="A517" s="1060"/>
      <c r="B517" s="852"/>
      <c r="C517" s="1066"/>
      <c r="D517" s="852"/>
      <c r="E517" s="852"/>
      <c r="F517" s="1067"/>
      <c r="G517" s="1067"/>
      <c r="H517" s="1067"/>
      <c r="I517" s="1067"/>
      <c r="J517" s="1067"/>
      <c r="K517" s="1067"/>
      <c r="L517" s="1067"/>
      <c r="M517" s="1067"/>
      <c r="N517" s="852"/>
      <c r="O517" s="852"/>
    </row>
    <row r="518" spans="1:16" ht="15.75">
      <c r="A518" s="1060"/>
      <c r="B518" s="852"/>
      <c r="C518" s="1066"/>
      <c r="D518" s="852"/>
      <c r="E518" s="852"/>
      <c r="F518" s="1067"/>
      <c r="G518" s="1067"/>
      <c r="H518" s="1067"/>
      <c r="I518" s="1067"/>
      <c r="J518" s="1067"/>
      <c r="K518" s="1067"/>
      <c r="L518" s="1067"/>
      <c r="M518" s="1067"/>
      <c r="N518" s="852"/>
      <c r="O518" s="852"/>
    </row>
    <row r="519" spans="1:16" ht="15.75">
      <c r="A519" s="1060"/>
      <c r="B519" s="852"/>
      <c r="C519" s="1066"/>
      <c r="D519" s="852"/>
      <c r="E519" s="852"/>
      <c r="F519" s="1067"/>
      <c r="G519" s="1067"/>
      <c r="H519" s="1067"/>
      <c r="I519" s="1067"/>
      <c r="J519" s="1067"/>
      <c r="K519" s="1067"/>
      <c r="L519" s="1067"/>
      <c r="M519" s="1067"/>
      <c r="N519" s="852"/>
      <c r="O519" s="852"/>
    </row>
    <row r="520" spans="1:16" ht="15.75">
      <c r="A520" s="1060"/>
      <c r="B520" s="852"/>
      <c r="C520" s="1066"/>
      <c r="D520" s="852"/>
      <c r="E520" s="852"/>
      <c r="F520" s="1067"/>
      <c r="G520" s="1067"/>
      <c r="H520" s="1067"/>
      <c r="I520" s="1067"/>
      <c r="J520" s="1067"/>
      <c r="K520" s="1067"/>
      <c r="L520" s="1067"/>
      <c r="M520" s="1067"/>
      <c r="N520" s="852"/>
      <c r="O520" s="852"/>
    </row>
    <row r="521" spans="1:16" ht="15.75">
      <c r="A521" s="1511" t="s">
        <v>0</v>
      </c>
      <c r="B521" s="4" t="s">
        <v>1</v>
      </c>
      <c r="C521" s="1512" t="s">
        <v>2</v>
      </c>
      <c r="D521" s="1513"/>
      <c r="E521" s="1511" t="s">
        <v>3</v>
      </c>
      <c r="F521" s="1514" t="s">
        <v>4</v>
      </c>
      <c r="G521" s="1515"/>
      <c r="H521" s="1516"/>
      <c r="I521" s="1517" t="s">
        <v>5</v>
      </c>
      <c r="J521" s="1517"/>
      <c r="K521" s="1517"/>
      <c r="L521" s="1517"/>
      <c r="M521" s="4" t="s">
        <v>6</v>
      </c>
      <c r="N521" s="1511" t="s">
        <v>7</v>
      </c>
      <c r="O521" s="4" t="s">
        <v>8</v>
      </c>
    </row>
    <row r="522" spans="1:16" ht="15.75">
      <c r="A522" s="1479"/>
      <c r="B522" s="5" t="s">
        <v>9</v>
      </c>
      <c r="C522" s="1484" t="s">
        <v>10</v>
      </c>
      <c r="D522" s="1485"/>
      <c r="E522" s="1479"/>
      <c r="F522" s="1036" t="s">
        <v>11</v>
      </c>
      <c r="G522" s="1036" t="s">
        <v>12</v>
      </c>
      <c r="H522" s="1036" t="s">
        <v>6</v>
      </c>
      <c r="I522" s="1036" t="s">
        <v>13</v>
      </c>
      <c r="J522" s="1036" t="s">
        <v>14</v>
      </c>
      <c r="K522" s="1036" t="s">
        <v>15</v>
      </c>
      <c r="L522" s="1036" t="s">
        <v>16</v>
      </c>
      <c r="M522" s="5" t="s">
        <v>17</v>
      </c>
      <c r="N522" s="1479"/>
      <c r="O522" s="5" t="s">
        <v>18</v>
      </c>
    </row>
    <row r="523" spans="1:16" ht="15.75">
      <c r="A523" s="6">
        <v>1</v>
      </c>
      <c r="B523" s="6">
        <v>2</v>
      </c>
      <c r="C523" s="1461">
        <v>3</v>
      </c>
      <c r="D523" s="1462"/>
      <c r="E523" s="6">
        <v>4</v>
      </c>
      <c r="F523" s="6">
        <v>5</v>
      </c>
      <c r="G523" s="6">
        <v>7</v>
      </c>
      <c r="H523" s="6">
        <v>8</v>
      </c>
      <c r="I523" s="6">
        <v>9</v>
      </c>
      <c r="J523" s="6">
        <v>10</v>
      </c>
      <c r="K523" s="6">
        <v>11</v>
      </c>
      <c r="L523" s="6">
        <v>12</v>
      </c>
      <c r="M523" s="6">
        <v>13</v>
      </c>
      <c r="N523" s="6">
        <v>14</v>
      </c>
      <c r="O523" s="6">
        <v>15</v>
      </c>
    </row>
    <row r="524" spans="1:16" ht="15.75">
      <c r="A524" s="259"/>
      <c r="B524" s="260"/>
      <c r="C524" s="261"/>
      <c r="D524" s="133"/>
      <c r="E524" s="260"/>
      <c r="F524" s="262"/>
      <c r="G524" s="262"/>
      <c r="H524" s="262"/>
      <c r="I524" s="262"/>
      <c r="J524" s="262"/>
      <c r="K524" s="262"/>
      <c r="L524" s="262"/>
      <c r="M524" s="263"/>
      <c r="N524" s="260"/>
      <c r="O524" s="260"/>
    </row>
    <row r="525" spans="1:16" ht="15.75">
      <c r="A525" s="232">
        <v>5</v>
      </c>
      <c r="B525" s="233" t="s">
        <v>35</v>
      </c>
      <c r="C525" s="414">
        <v>6515.07</v>
      </c>
      <c r="D525" s="222" t="s">
        <v>28</v>
      </c>
      <c r="E525" s="381" t="s">
        <v>54</v>
      </c>
      <c r="F525" s="296">
        <v>3.53</v>
      </c>
      <c r="G525" s="867">
        <v>1.68</v>
      </c>
      <c r="H525" s="454">
        <f>F525+G525</f>
        <v>5.21</v>
      </c>
      <c r="I525" s="370">
        <v>0</v>
      </c>
      <c r="J525" s="370">
        <v>0</v>
      </c>
      <c r="K525" s="370">
        <v>0</v>
      </c>
      <c r="L525" s="266">
        <v>1.92</v>
      </c>
      <c r="M525" s="296">
        <f>I525+J525+K525+L525</f>
        <v>1.92</v>
      </c>
      <c r="N525" s="1432" t="s">
        <v>228</v>
      </c>
      <c r="O525" s="1506">
        <v>625000</v>
      </c>
      <c r="P525" s="1050"/>
    </row>
    <row r="526" spans="1:16" ht="15.75">
      <c r="A526" s="678"/>
      <c r="B526" s="260"/>
      <c r="C526" s="1051"/>
      <c r="D526" s="38"/>
      <c r="E526" s="648" t="s">
        <v>55</v>
      </c>
      <c r="F526" s="677">
        <v>9.08</v>
      </c>
      <c r="G526" s="1038">
        <v>3.85</v>
      </c>
      <c r="H526" s="454">
        <f t="shared" ref="H526:H529" si="45">F526+G526</f>
        <v>12.93</v>
      </c>
      <c r="I526" s="370">
        <v>0</v>
      </c>
      <c r="J526" s="370">
        <v>0</v>
      </c>
      <c r="K526" s="370">
        <v>0</v>
      </c>
      <c r="L526" s="266">
        <v>3.2</v>
      </c>
      <c r="M526" s="296">
        <f t="shared" ref="M526:M529" si="46">I526+J526+K526+L526</f>
        <v>3.2</v>
      </c>
      <c r="N526" s="1443"/>
      <c r="O526" s="1507"/>
      <c r="P526" s="1050"/>
    </row>
    <row r="527" spans="1:16" ht="15.75">
      <c r="A527" s="678"/>
      <c r="B527" s="260"/>
      <c r="C527" s="1051"/>
      <c r="D527" s="38"/>
      <c r="E527" s="648" t="s">
        <v>226</v>
      </c>
      <c r="F527" s="677">
        <v>9.08</v>
      </c>
      <c r="G527" s="1038">
        <v>3.85</v>
      </c>
      <c r="H527" s="454">
        <f t="shared" si="45"/>
        <v>12.93</v>
      </c>
      <c r="I527" s="370">
        <v>0</v>
      </c>
      <c r="J527" s="370">
        <v>0</v>
      </c>
      <c r="K527" s="370">
        <v>0</v>
      </c>
      <c r="L527" s="266">
        <v>3.2</v>
      </c>
      <c r="M527" s="296">
        <f t="shared" si="46"/>
        <v>3.2</v>
      </c>
      <c r="N527" s="1443"/>
      <c r="O527" s="1507"/>
      <c r="P527" s="1050"/>
    </row>
    <row r="528" spans="1:16" ht="15.75">
      <c r="A528" s="678"/>
      <c r="B528" s="260"/>
      <c r="C528" s="1051"/>
      <c r="D528" s="38"/>
      <c r="E528" s="648" t="s">
        <v>227</v>
      </c>
      <c r="F528" s="677">
        <v>9.08</v>
      </c>
      <c r="G528" s="1038">
        <v>3.85</v>
      </c>
      <c r="H528" s="454">
        <f t="shared" si="45"/>
        <v>12.93</v>
      </c>
      <c r="I528" s="370">
        <v>0</v>
      </c>
      <c r="J528" s="370">
        <v>0</v>
      </c>
      <c r="K528" s="370">
        <v>0</v>
      </c>
      <c r="L528" s="266">
        <v>3.2</v>
      </c>
      <c r="M528" s="296">
        <f t="shared" si="46"/>
        <v>3.2</v>
      </c>
      <c r="N528" s="723"/>
      <c r="O528" s="1507"/>
      <c r="P528" s="1050"/>
    </row>
    <row r="529" spans="1:16" ht="15.75">
      <c r="A529" s="678"/>
      <c r="B529" s="260"/>
      <c r="C529" s="1051"/>
      <c r="D529" s="38"/>
      <c r="E529" s="648" t="s">
        <v>136</v>
      </c>
      <c r="F529" s="677">
        <v>6.93</v>
      </c>
      <c r="G529" s="1038">
        <v>2.57</v>
      </c>
      <c r="H529" s="454">
        <f t="shared" si="45"/>
        <v>9.5</v>
      </c>
      <c r="I529" s="370">
        <v>0</v>
      </c>
      <c r="J529" s="370">
        <v>0</v>
      </c>
      <c r="K529" s="370">
        <v>0</v>
      </c>
      <c r="L529" s="266">
        <v>1.38</v>
      </c>
      <c r="M529" s="296">
        <f t="shared" si="46"/>
        <v>1.38</v>
      </c>
      <c r="N529" s="723"/>
      <c r="O529" s="1507"/>
      <c r="P529" s="1050"/>
    </row>
    <row r="530" spans="1:16" ht="16.5" thickBot="1">
      <c r="A530" s="231"/>
      <c r="B530" s="53"/>
      <c r="C530" s="226"/>
      <c r="D530" s="227"/>
      <c r="E530" s="400"/>
      <c r="F530" s="401"/>
      <c r="G530" s="401"/>
      <c r="H530" s="268"/>
      <c r="I530" s="391"/>
      <c r="J530" s="391"/>
      <c r="K530" s="392"/>
      <c r="L530" s="342"/>
      <c r="M530" s="342"/>
      <c r="N530" s="27"/>
      <c r="O530" s="229"/>
    </row>
    <row r="531" spans="1:16" ht="16.5" thickBot="1">
      <c r="A531" s="50"/>
      <c r="B531" s="50" t="s">
        <v>27</v>
      </c>
      <c r="C531" s="112">
        <f>C525</f>
        <v>6515.07</v>
      </c>
      <c r="D531" s="60"/>
      <c r="E531" s="61"/>
      <c r="F531" s="67">
        <f>SUM(F525:F529)</f>
        <v>37.699999999999996</v>
      </c>
      <c r="G531" s="67">
        <f>SUM(G525:G529)</f>
        <v>15.8</v>
      </c>
      <c r="H531" s="67">
        <f>SUM(H525:H529)</f>
        <v>53.5</v>
      </c>
      <c r="I531" s="51">
        <f t="shared" ref="I531:K531" si="47">SUM(I525:I525)</f>
        <v>0</v>
      </c>
      <c r="J531" s="51">
        <f t="shared" si="47"/>
        <v>0</v>
      </c>
      <c r="K531" s="51">
        <f t="shared" si="47"/>
        <v>0</v>
      </c>
      <c r="L531" s="67">
        <f>SUM(L525:L529)</f>
        <v>12.899999999999999</v>
      </c>
      <c r="M531" s="67">
        <f>SUM(M525:M529)</f>
        <v>12.899999999999999</v>
      </c>
      <c r="N531" s="61"/>
      <c r="O531" s="465">
        <f>O525</f>
        <v>625000</v>
      </c>
    </row>
    <row r="533" spans="1:16">
      <c r="N533" s="1" t="s">
        <v>212</v>
      </c>
    </row>
    <row r="534" spans="1:16">
      <c r="A534" s="1457" t="s">
        <v>36</v>
      </c>
      <c r="B534" s="1457"/>
      <c r="C534" s="1457"/>
      <c r="F534" s="1457"/>
      <c r="G534" s="1457"/>
      <c r="H534" s="1457"/>
    </row>
    <row r="535" spans="1:16" ht="15.75">
      <c r="A535" s="1457" t="s">
        <v>37</v>
      </c>
      <c r="B535" s="1457"/>
      <c r="C535" s="1457"/>
      <c r="E535" s="1457"/>
      <c r="F535" s="1457"/>
      <c r="G535" s="1457"/>
      <c r="H535" s="1457"/>
      <c r="I535" s="1457"/>
      <c r="J535" s="1457"/>
      <c r="K535" s="1457"/>
      <c r="M535" s="1458" t="s">
        <v>58</v>
      </c>
      <c r="N535" s="1458"/>
    </row>
    <row r="536" spans="1:16" ht="15.75">
      <c r="M536" s="41"/>
      <c r="N536" s="135"/>
    </row>
    <row r="537" spans="1:16" ht="15.75">
      <c r="M537" s="41"/>
      <c r="N537" s="135"/>
    </row>
    <row r="538" spans="1:16" ht="15.75">
      <c r="M538" s="41"/>
      <c r="N538" s="135"/>
    </row>
    <row r="539" spans="1:16" ht="15.75">
      <c r="A539" s="1470" t="s">
        <v>38</v>
      </c>
      <c r="B539" s="1470"/>
      <c r="C539" s="1470"/>
      <c r="F539" s="1470"/>
      <c r="G539" s="1470"/>
      <c r="H539" s="1470"/>
      <c r="M539" s="1471" t="s">
        <v>39</v>
      </c>
      <c r="N539" s="1471"/>
    </row>
    <row r="540" spans="1:16" ht="15.75">
      <c r="A540" s="1457" t="s">
        <v>40</v>
      </c>
      <c r="B540" s="1457"/>
      <c r="C540" s="1457"/>
      <c r="F540" s="1457"/>
      <c r="G540" s="1457"/>
      <c r="H540" s="1457"/>
      <c r="M540" s="1458" t="s">
        <v>41</v>
      </c>
      <c r="N540" s="1458"/>
    </row>
  </sheetData>
  <mergeCells count="217">
    <mergeCell ref="O525:O529"/>
    <mergeCell ref="A2:O2"/>
    <mergeCell ref="A3:O3"/>
    <mergeCell ref="A5:A6"/>
    <mergeCell ref="C5:D5"/>
    <mergeCell ref="E5:E6"/>
    <mergeCell ref="F5:H5"/>
    <mergeCell ref="I5:L5"/>
    <mergeCell ref="N5:N6"/>
    <mergeCell ref="C6:D6"/>
    <mergeCell ref="A67:C67"/>
    <mergeCell ref="M67:N67"/>
    <mergeCell ref="A68:C68"/>
    <mergeCell ref="M68:N68"/>
    <mergeCell ref="C7:D7"/>
    <mergeCell ref="A62:C62"/>
    <mergeCell ref="A63:C63"/>
    <mergeCell ref="M63:N63"/>
    <mergeCell ref="E21:E22"/>
    <mergeCell ref="F62:J62"/>
    <mergeCell ref="F63:J63"/>
    <mergeCell ref="F67:J67"/>
    <mergeCell ref="F68:J68"/>
    <mergeCell ref="A127:C127"/>
    <mergeCell ref="M127:N127"/>
    <mergeCell ref="A128:C128"/>
    <mergeCell ref="M128:N128"/>
    <mergeCell ref="C97:D97"/>
    <mergeCell ref="A122:C122"/>
    <mergeCell ref="A123:C123"/>
    <mergeCell ref="M123:N123"/>
    <mergeCell ref="A92:O92"/>
    <mergeCell ref="A93:O93"/>
    <mergeCell ref="A95:A96"/>
    <mergeCell ref="C95:D95"/>
    <mergeCell ref="E95:E96"/>
    <mergeCell ref="F95:H95"/>
    <mergeCell ref="I95:L95"/>
    <mergeCell ref="N95:N96"/>
    <mergeCell ref="C96:D96"/>
    <mergeCell ref="F122:J122"/>
    <mergeCell ref="F123:J123"/>
    <mergeCell ref="F127:J127"/>
    <mergeCell ref="F128:J128"/>
    <mergeCell ref="A130:O130"/>
    <mergeCell ref="A131:O131"/>
    <mergeCell ref="A133:A134"/>
    <mergeCell ref="C133:D133"/>
    <mergeCell ref="E133:E134"/>
    <mergeCell ref="F133:H133"/>
    <mergeCell ref="I133:L133"/>
    <mergeCell ref="N133:N134"/>
    <mergeCell ref="C134:D134"/>
    <mergeCell ref="C135:D135"/>
    <mergeCell ref="A170:C170"/>
    <mergeCell ref="F170:H170"/>
    <mergeCell ref="A171:C171"/>
    <mergeCell ref="M171:N171"/>
    <mergeCell ref="A175:C175"/>
    <mergeCell ref="F175:H175"/>
    <mergeCell ref="M175:N175"/>
    <mergeCell ref="E171:K171"/>
    <mergeCell ref="A176:C176"/>
    <mergeCell ref="F176:H176"/>
    <mergeCell ref="M176:N176"/>
    <mergeCell ref="A178:O178"/>
    <mergeCell ref="A179:O179"/>
    <mergeCell ref="A181:A182"/>
    <mergeCell ref="C181:D181"/>
    <mergeCell ref="E181:E182"/>
    <mergeCell ref="F181:H181"/>
    <mergeCell ref="I181:L181"/>
    <mergeCell ref="A217:C217"/>
    <mergeCell ref="M217:N217"/>
    <mergeCell ref="A218:C218"/>
    <mergeCell ref="M218:N218"/>
    <mergeCell ref="F217:H217"/>
    <mergeCell ref="F218:H218"/>
    <mergeCell ref="N181:N182"/>
    <mergeCell ref="C182:D182"/>
    <mergeCell ref="C183:D183"/>
    <mergeCell ref="A212:C212"/>
    <mergeCell ref="A213:C213"/>
    <mergeCell ref="M213:N213"/>
    <mergeCell ref="E213:K213"/>
    <mergeCell ref="F212:H212"/>
    <mergeCell ref="A227:O227"/>
    <mergeCell ref="A228:O228"/>
    <mergeCell ref="A231:A232"/>
    <mergeCell ref="C231:D231"/>
    <mergeCell ref="E231:E232"/>
    <mergeCell ref="F231:H231"/>
    <mergeCell ref="I231:L231"/>
    <mergeCell ref="N231:N232"/>
    <mergeCell ref="C232:D232"/>
    <mergeCell ref="A297:C297"/>
    <mergeCell ref="M297:N297"/>
    <mergeCell ref="A298:C298"/>
    <mergeCell ref="M298:N298"/>
    <mergeCell ref="F297:H297"/>
    <mergeCell ref="F298:H298"/>
    <mergeCell ref="C233:D233"/>
    <mergeCell ref="A292:C292"/>
    <mergeCell ref="A293:C293"/>
    <mergeCell ref="M293:N293"/>
    <mergeCell ref="F292:H292"/>
    <mergeCell ref="E293:K293"/>
    <mergeCell ref="A276:A277"/>
    <mergeCell ref="C276:D276"/>
    <mergeCell ref="E276:E277"/>
    <mergeCell ref="F276:H276"/>
    <mergeCell ref="I276:L276"/>
    <mergeCell ref="N276:N277"/>
    <mergeCell ref="C277:D277"/>
    <mergeCell ref="C278:D278"/>
    <mergeCell ref="A325:O325"/>
    <mergeCell ref="A326:O326"/>
    <mergeCell ref="A328:A329"/>
    <mergeCell ref="C328:D328"/>
    <mergeCell ref="E328:E329"/>
    <mergeCell ref="F328:H328"/>
    <mergeCell ref="I328:L328"/>
    <mergeCell ref="N328:N329"/>
    <mergeCell ref="C329:D329"/>
    <mergeCell ref="A358:C358"/>
    <mergeCell ref="M358:N358"/>
    <mergeCell ref="A359:C359"/>
    <mergeCell ref="M359:N359"/>
    <mergeCell ref="F358:H358"/>
    <mergeCell ref="F359:H359"/>
    <mergeCell ref="C330:D330"/>
    <mergeCell ref="A353:C353"/>
    <mergeCell ref="A354:C354"/>
    <mergeCell ref="M354:N354"/>
    <mergeCell ref="F353:H353"/>
    <mergeCell ref="E354:K354"/>
    <mergeCell ref="A374:O374"/>
    <mergeCell ref="A375:O375"/>
    <mergeCell ref="A377:A378"/>
    <mergeCell ref="C377:D377"/>
    <mergeCell ref="E377:E378"/>
    <mergeCell ref="F377:H377"/>
    <mergeCell ref="I377:L377"/>
    <mergeCell ref="N377:N378"/>
    <mergeCell ref="C378:D378"/>
    <mergeCell ref="N426:N427"/>
    <mergeCell ref="C427:D427"/>
    <mergeCell ref="A407:C407"/>
    <mergeCell ref="M407:N407"/>
    <mergeCell ref="A408:C408"/>
    <mergeCell ref="M408:N408"/>
    <mergeCell ref="F407:H407"/>
    <mergeCell ref="F408:H408"/>
    <mergeCell ref="C379:D379"/>
    <mergeCell ref="A402:C402"/>
    <mergeCell ref="A403:C403"/>
    <mergeCell ref="M403:N403"/>
    <mergeCell ref="F402:H402"/>
    <mergeCell ref="E403:K403"/>
    <mergeCell ref="A423:O423"/>
    <mergeCell ref="A424:O424"/>
    <mergeCell ref="A426:A427"/>
    <mergeCell ref="C426:D426"/>
    <mergeCell ref="E426:E427"/>
    <mergeCell ref="F426:H426"/>
    <mergeCell ref="I426:L426"/>
    <mergeCell ref="A457:C457"/>
    <mergeCell ref="F457:H457"/>
    <mergeCell ref="M457:N457"/>
    <mergeCell ref="A458:C458"/>
    <mergeCell ref="F458:H458"/>
    <mergeCell ref="M458:N458"/>
    <mergeCell ref="C428:D428"/>
    <mergeCell ref="A452:C452"/>
    <mergeCell ref="F452:H452"/>
    <mergeCell ref="A453:C453"/>
    <mergeCell ref="E453:K453"/>
    <mergeCell ref="M453:N453"/>
    <mergeCell ref="E521:E522"/>
    <mergeCell ref="F521:H521"/>
    <mergeCell ref="I521:L521"/>
    <mergeCell ref="N521:N522"/>
    <mergeCell ref="C522:D522"/>
    <mergeCell ref="C523:D523"/>
    <mergeCell ref="A472:O472"/>
    <mergeCell ref="A473:O473"/>
    <mergeCell ref="A475:A476"/>
    <mergeCell ref="C475:D475"/>
    <mergeCell ref="E475:E476"/>
    <mergeCell ref="F475:H475"/>
    <mergeCell ref="I475:L475"/>
    <mergeCell ref="N475:N476"/>
    <mergeCell ref="C476:D476"/>
    <mergeCell ref="A49:A50"/>
    <mergeCell ref="C49:D49"/>
    <mergeCell ref="E49:E50"/>
    <mergeCell ref="F49:H49"/>
    <mergeCell ref="I49:L49"/>
    <mergeCell ref="N49:N50"/>
    <mergeCell ref="C50:D50"/>
    <mergeCell ref="C51:D51"/>
    <mergeCell ref="A540:C540"/>
    <mergeCell ref="F540:H540"/>
    <mergeCell ref="M540:N540"/>
    <mergeCell ref="C477:D477"/>
    <mergeCell ref="A534:C534"/>
    <mergeCell ref="F534:H534"/>
    <mergeCell ref="A535:C535"/>
    <mergeCell ref="E535:K535"/>
    <mergeCell ref="M535:N535"/>
    <mergeCell ref="A539:C539"/>
    <mergeCell ref="F539:H539"/>
    <mergeCell ref="M539:N539"/>
    <mergeCell ref="N480:N481"/>
    <mergeCell ref="N525:N527"/>
    <mergeCell ref="A521:A522"/>
    <mergeCell ref="C521:D521"/>
  </mergeCells>
  <pageMargins left="0.196850393700787" right="0.196850393700787" top="0.15748031496063" bottom="0.196850393700787" header="0.31496062992126" footer="0.196850393700787"/>
  <pageSetup paperSize="5" scale="76" orientation="landscape" horizontalDpi="4294967293" r:id="rId1"/>
  <rowBreaks count="1" manualBreakCount="1">
    <brk id="129" max="14"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10</vt:i4>
      </vt:variant>
      <vt:variant>
        <vt:lpstr>Named Ranges</vt:lpstr>
      </vt:variant>
      <vt:variant>
        <vt:i4>6</vt:i4>
      </vt:variant>
    </vt:vector>
  </HeadingPairs>
  <TitlesOfParts>
    <vt:vector size="16" baseType="lpstr">
      <vt:lpstr>POSTER</vt:lpstr>
      <vt:lpstr>LAPORAN TRIWULAN I</vt:lpstr>
      <vt:lpstr>Grafik2</vt:lpstr>
      <vt:lpstr>Grafik1</vt:lpstr>
      <vt:lpstr>Rekap H.P</vt:lpstr>
      <vt:lpstr>Rekap S.Penyakit</vt:lpstr>
      <vt:lpstr>Rekap S.Hama</vt:lpstr>
      <vt:lpstr>PERKAB.P</vt:lpstr>
      <vt:lpstr>PERKAB.H</vt:lpstr>
      <vt:lpstr>PERKAB.HP</vt:lpstr>
      <vt:lpstr>'Rekap S.Hama'!Print_Area</vt:lpstr>
      <vt:lpstr>'LAPORAN TRIWULAN I'!Print_Titles</vt:lpstr>
      <vt:lpstr>POSTER!Print_Titles</vt:lpstr>
      <vt:lpstr>'Rekap H.P'!Print_Titles</vt:lpstr>
      <vt:lpstr>'Rekap S.Hama'!Print_Titles</vt:lpstr>
      <vt:lpstr>'Rekap S.Penyakit'!Print_Titles</vt:lpstr>
    </vt:vector>
  </TitlesOfParts>
  <Company>Microsoft</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DELL</dc:creator>
  <cp:lastModifiedBy>Triana</cp:lastModifiedBy>
  <cp:lastPrinted>2018-04-25T06:51:55Z</cp:lastPrinted>
  <dcterms:created xsi:type="dcterms:W3CDTF">2013-06-21T02:48:18Z</dcterms:created>
  <dcterms:modified xsi:type="dcterms:W3CDTF">2019-08-05T03:27:46Z</dcterms:modified>
</cp:coreProperties>
</file>